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itch\Documents\"/>
    </mc:Choice>
  </mc:AlternateContent>
  <bookViews>
    <workbookView xWindow="0" yWindow="0" windowWidth="20490" windowHeight="7155"/>
  </bookViews>
  <sheets>
    <sheet name="GTR NE-343 Estimate_Revised" sheetId="1" r:id="rId1"/>
    <sheet name="Table 1 Carbon Pool Definitions" sheetId="2" r:id="rId2"/>
  </sheets>
  <calcPr calcId="152511"/>
</workbook>
</file>

<file path=xl/calcChain.xml><?xml version="1.0" encoding="utf-8"?>
<calcChain xmlns="http://schemas.openxmlformats.org/spreadsheetml/2006/main">
  <c r="M129" i="1" l="1"/>
  <c r="M128" i="1"/>
  <c r="M127" i="1"/>
  <c r="M126" i="1"/>
  <c r="M125" i="1"/>
  <c r="M124" i="1"/>
  <c r="M123" i="1"/>
  <c r="M122" i="1"/>
  <c r="M121" i="1"/>
  <c r="M120" i="1"/>
  <c r="M119" i="1"/>
  <c r="M118" i="1"/>
  <c r="M117" i="1"/>
  <c r="M116" i="1"/>
  <c r="M111" i="1"/>
  <c r="M110" i="1"/>
  <c r="M109" i="1"/>
  <c r="M108" i="1"/>
  <c r="M107" i="1"/>
  <c r="M106" i="1"/>
  <c r="M105" i="1"/>
  <c r="M104" i="1"/>
  <c r="M103" i="1"/>
  <c r="M102" i="1"/>
  <c r="M101" i="1"/>
  <c r="M100" i="1"/>
  <c r="M99" i="1"/>
  <c r="M98" i="1"/>
  <c r="M93" i="1"/>
  <c r="M92" i="1"/>
  <c r="M91" i="1"/>
  <c r="M90" i="1"/>
  <c r="M89" i="1"/>
  <c r="M88" i="1"/>
  <c r="M87" i="1"/>
  <c r="M86" i="1"/>
  <c r="M85" i="1"/>
  <c r="M84" i="1"/>
  <c r="M83" i="1"/>
  <c r="M82" i="1"/>
  <c r="M81" i="1"/>
  <c r="M80" i="1"/>
  <c r="M75" i="1"/>
  <c r="M74" i="1"/>
  <c r="M73" i="1"/>
  <c r="M72" i="1"/>
  <c r="M71" i="1"/>
  <c r="M70" i="1"/>
  <c r="M69" i="1"/>
  <c r="M68" i="1"/>
  <c r="M67" i="1"/>
  <c r="M66" i="1"/>
  <c r="M65" i="1"/>
  <c r="M64" i="1"/>
  <c r="M63" i="1"/>
  <c r="M62" i="1"/>
  <c r="M57" i="1"/>
  <c r="M56" i="1"/>
  <c r="M55" i="1"/>
  <c r="M54" i="1"/>
  <c r="M53" i="1"/>
  <c r="M52" i="1"/>
  <c r="M51" i="1"/>
  <c r="M50" i="1"/>
  <c r="M49" i="1"/>
  <c r="M48" i="1"/>
  <c r="M47" i="1"/>
  <c r="M46" i="1"/>
  <c r="M45" i="1"/>
  <c r="M44" i="1"/>
  <c r="M39" i="1"/>
  <c r="M38" i="1"/>
  <c r="M37" i="1"/>
  <c r="M36" i="1"/>
  <c r="M35" i="1"/>
  <c r="M34" i="1"/>
  <c r="M33" i="1"/>
  <c r="M32" i="1"/>
  <c r="M31" i="1"/>
  <c r="M30" i="1"/>
  <c r="M29" i="1"/>
  <c r="M28" i="1"/>
  <c r="M27" i="1"/>
  <c r="M26" i="1"/>
  <c r="M9" i="1"/>
  <c r="M10" i="1"/>
  <c r="M11" i="1"/>
  <c r="M12" i="1"/>
  <c r="M13" i="1"/>
  <c r="M14" i="1"/>
  <c r="M15" i="1"/>
  <c r="M16" i="1"/>
  <c r="M17" i="1"/>
  <c r="M18" i="1"/>
  <c r="M19" i="1"/>
  <c r="M20" i="1"/>
  <c r="M21" i="1"/>
  <c r="M8" i="1"/>
  <c r="F129" i="1"/>
  <c r="F128" i="1"/>
  <c r="F127" i="1"/>
  <c r="F126" i="1"/>
  <c r="F125" i="1"/>
  <c r="F124" i="1"/>
  <c r="F123" i="1"/>
  <c r="F122" i="1"/>
  <c r="F121" i="1"/>
  <c r="F120" i="1"/>
  <c r="F119" i="1"/>
  <c r="F118" i="1"/>
  <c r="F117" i="1"/>
  <c r="F116" i="1"/>
  <c r="F111" i="1"/>
  <c r="F110" i="1"/>
  <c r="F109" i="1"/>
  <c r="F108" i="1"/>
  <c r="F107" i="1"/>
  <c r="F106" i="1"/>
  <c r="F105" i="1"/>
  <c r="F104" i="1"/>
  <c r="F103" i="1"/>
  <c r="F102" i="1"/>
  <c r="F101" i="1"/>
  <c r="F100" i="1"/>
  <c r="F99" i="1"/>
  <c r="F98" i="1"/>
  <c r="F93" i="1"/>
  <c r="F92" i="1"/>
  <c r="F91" i="1"/>
  <c r="F90" i="1"/>
  <c r="F89" i="1"/>
  <c r="F88" i="1"/>
  <c r="F87" i="1"/>
  <c r="F86" i="1"/>
  <c r="F85" i="1"/>
  <c r="F84" i="1"/>
  <c r="F83" i="1"/>
  <c r="F82" i="1"/>
  <c r="F81" i="1"/>
  <c r="F80" i="1"/>
  <c r="F75" i="1"/>
  <c r="F74" i="1"/>
  <c r="F73" i="1"/>
  <c r="F72" i="1"/>
  <c r="F71" i="1"/>
  <c r="F70" i="1"/>
  <c r="F69" i="1"/>
  <c r="F68" i="1"/>
  <c r="F67" i="1"/>
  <c r="F66" i="1"/>
  <c r="F65" i="1"/>
  <c r="F64" i="1"/>
  <c r="F63" i="1"/>
  <c r="F62" i="1"/>
  <c r="F57" i="1"/>
  <c r="F56" i="1"/>
  <c r="F55" i="1"/>
  <c r="F54" i="1"/>
  <c r="F53" i="1"/>
  <c r="F52" i="1"/>
  <c r="F51" i="1"/>
  <c r="F50" i="1"/>
  <c r="F49" i="1"/>
  <c r="F48" i="1"/>
  <c r="F47" i="1"/>
  <c r="F46" i="1"/>
  <c r="F45" i="1"/>
  <c r="F44" i="1"/>
  <c r="F39" i="1"/>
  <c r="F38" i="1"/>
  <c r="F37" i="1"/>
  <c r="F36" i="1"/>
  <c r="F35" i="1"/>
  <c r="F34" i="1"/>
  <c r="F33" i="1"/>
  <c r="F32" i="1"/>
  <c r="F31" i="1"/>
  <c r="F30" i="1"/>
  <c r="F29" i="1"/>
  <c r="F28" i="1"/>
  <c r="F27" i="1"/>
  <c r="F26" i="1"/>
  <c r="F9" i="1"/>
  <c r="F10" i="1"/>
  <c r="F11" i="1"/>
  <c r="F12" i="1"/>
  <c r="F13" i="1"/>
  <c r="F14" i="1"/>
  <c r="F15" i="1"/>
  <c r="F16" i="1"/>
  <c r="F17" i="1"/>
  <c r="F18" i="1"/>
  <c r="F19" i="1"/>
  <c r="F20" i="1"/>
  <c r="F21" i="1"/>
  <c r="F8" i="1"/>
  <c r="T129" i="1" l="1"/>
  <c r="S129" i="1"/>
  <c r="R129" i="1"/>
  <c r="Q129" i="1"/>
  <c r="P129" i="1"/>
  <c r="O129" i="1"/>
  <c r="T128" i="1"/>
  <c r="S128" i="1"/>
  <c r="R128" i="1"/>
  <c r="Q128" i="1"/>
  <c r="P128" i="1"/>
  <c r="O128" i="1"/>
  <c r="T127" i="1"/>
  <c r="S127" i="1"/>
  <c r="R127" i="1"/>
  <c r="Q127" i="1"/>
  <c r="P127" i="1"/>
  <c r="O127" i="1"/>
  <c r="T126" i="1"/>
  <c r="S126" i="1"/>
  <c r="R126" i="1"/>
  <c r="Q126" i="1"/>
  <c r="P126" i="1"/>
  <c r="O126" i="1"/>
  <c r="T125" i="1"/>
  <c r="S125" i="1"/>
  <c r="R125" i="1"/>
  <c r="Q125" i="1"/>
  <c r="P125" i="1"/>
  <c r="O125" i="1"/>
  <c r="T124" i="1"/>
  <c r="S124" i="1"/>
  <c r="R124" i="1"/>
  <c r="Q124" i="1"/>
  <c r="P124" i="1"/>
  <c r="O124" i="1"/>
  <c r="T123" i="1"/>
  <c r="S123" i="1"/>
  <c r="R123" i="1"/>
  <c r="Q123" i="1"/>
  <c r="P123" i="1"/>
  <c r="O123" i="1"/>
  <c r="T122" i="1"/>
  <c r="S122" i="1"/>
  <c r="R122" i="1"/>
  <c r="Q122" i="1"/>
  <c r="P122" i="1"/>
  <c r="O122" i="1"/>
  <c r="T121" i="1"/>
  <c r="S121" i="1"/>
  <c r="R121" i="1"/>
  <c r="Q121" i="1"/>
  <c r="P121" i="1"/>
  <c r="O121" i="1"/>
  <c r="T120" i="1"/>
  <c r="S120" i="1"/>
  <c r="R120" i="1"/>
  <c r="Q120" i="1"/>
  <c r="P120" i="1"/>
  <c r="O120" i="1"/>
  <c r="T119" i="1"/>
  <c r="S119" i="1"/>
  <c r="R119" i="1"/>
  <c r="Q119" i="1"/>
  <c r="P119" i="1"/>
  <c r="O119" i="1"/>
  <c r="T118" i="1"/>
  <c r="S118" i="1"/>
  <c r="R118" i="1"/>
  <c r="Q118" i="1"/>
  <c r="P118" i="1"/>
  <c r="O118" i="1"/>
  <c r="T117" i="1"/>
  <c r="S117" i="1"/>
  <c r="R117" i="1"/>
  <c r="Q117" i="1"/>
  <c r="P117" i="1"/>
  <c r="O117" i="1"/>
  <c r="T116" i="1"/>
  <c r="S116" i="1"/>
  <c r="R116" i="1"/>
  <c r="Q116" i="1"/>
  <c r="P116" i="1"/>
  <c r="O116" i="1"/>
  <c r="T111" i="1"/>
  <c r="S111" i="1"/>
  <c r="R111" i="1"/>
  <c r="Q111" i="1"/>
  <c r="P111" i="1"/>
  <c r="O111" i="1"/>
  <c r="T110" i="1"/>
  <c r="S110" i="1"/>
  <c r="R110" i="1"/>
  <c r="Q110" i="1"/>
  <c r="P110" i="1"/>
  <c r="O110" i="1"/>
  <c r="T109" i="1"/>
  <c r="S109" i="1"/>
  <c r="R109" i="1"/>
  <c r="Q109" i="1"/>
  <c r="P109" i="1"/>
  <c r="O109" i="1"/>
  <c r="T108" i="1"/>
  <c r="S108" i="1"/>
  <c r="R108" i="1"/>
  <c r="Q108" i="1"/>
  <c r="P108" i="1"/>
  <c r="O108" i="1"/>
  <c r="T107" i="1"/>
  <c r="S107" i="1"/>
  <c r="R107" i="1"/>
  <c r="Q107" i="1"/>
  <c r="P107" i="1"/>
  <c r="O107" i="1"/>
  <c r="T106" i="1"/>
  <c r="S106" i="1"/>
  <c r="R106" i="1"/>
  <c r="Q106" i="1"/>
  <c r="P106" i="1"/>
  <c r="O106" i="1"/>
  <c r="T105" i="1"/>
  <c r="S105" i="1"/>
  <c r="R105" i="1"/>
  <c r="Q105" i="1"/>
  <c r="P105" i="1"/>
  <c r="O105" i="1"/>
  <c r="T104" i="1"/>
  <c r="S104" i="1"/>
  <c r="R104" i="1"/>
  <c r="Q104" i="1"/>
  <c r="P104" i="1"/>
  <c r="O104" i="1"/>
  <c r="T103" i="1"/>
  <c r="S103" i="1"/>
  <c r="R103" i="1"/>
  <c r="Q103" i="1"/>
  <c r="P103" i="1"/>
  <c r="O103" i="1"/>
  <c r="T102" i="1"/>
  <c r="S102" i="1"/>
  <c r="R102" i="1"/>
  <c r="Q102" i="1"/>
  <c r="P102" i="1"/>
  <c r="O102" i="1"/>
  <c r="T101" i="1"/>
  <c r="S101" i="1"/>
  <c r="R101" i="1"/>
  <c r="Q101" i="1"/>
  <c r="P101" i="1"/>
  <c r="O101" i="1"/>
  <c r="T100" i="1"/>
  <c r="S100" i="1"/>
  <c r="R100" i="1"/>
  <c r="Q100" i="1"/>
  <c r="P100" i="1"/>
  <c r="O100" i="1"/>
  <c r="T99" i="1"/>
  <c r="S99" i="1"/>
  <c r="R99" i="1"/>
  <c r="Q99" i="1"/>
  <c r="P99" i="1"/>
  <c r="O99" i="1"/>
  <c r="T98" i="1"/>
  <c r="S98" i="1"/>
  <c r="R98" i="1"/>
  <c r="Q98" i="1"/>
  <c r="P98" i="1"/>
  <c r="O98" i="1"/>
  <c r="T93" i="1"/>
  <c r="S93" i="1"/>
  <c r="R93" i="1"/>
  <c r="Q93" i="1"/>
  <c r="P93" i="1"/>
  <c r="O93" i="1"/>
  <c r="T92" i="1"/>
  <c r="S92" i="1"/>
  <c r="R92" i="1"/>
  <c r="Q92" i="1"/>
  <c r="P92" i="1"/>
  <c r="O92" i="1"/>
  <c r="T91" i="1"/>
  <c r="S91" i="1"/>
  <c r="R91" i="1"/>
  <c r="Q91" i="1"/>
  <c r="P91" i="1"/>
  <c r="O91" i="1"/>
  <c r="T90" i="1"/>
  <c r="S90" i="1"/>
  <c r="R90" i="1"/>
  <c r="Q90" i="1"/>
  <c r="P90" i="1"/>
  <c r="O90" i="1"/>
  <c r="T89" i="1"/>
  <c r="S89" i="1"/>
  <c r="R89" i="1"/>
  <c r="Q89" i="1"/>
  <c r="P89" i="1"/>
  <c r="O89" i="1"/>
  <c r="T88" i="1"/>
  <c r="S88" i="1"/>
  <c r="R88" i="1"/>
  <c r="Q88" i="1"/>
  <c r="P88" i="1"/>
  <c r="O88" i="1"/>
  <c r="T87" i="1"/>
  <c r="S87" i="1"/>
  <c r="R87" i="1"/>
  <c r="Q87" i="1"/>
  <c r="P87" i="1"/>
  <c r="O87" i="1"/>
  <c r="T86" i="1"/>
  <c r="S86" i="1"/>
  <c r="R86" i="1"/>
  <c r="Q86" i="1"/>
  <c r="P86" i="1"/>
  <c r="O86" i="1"/>
  <c r="T85" i="1"/>
  <c r="S85" i="1"/>
  <c r="R85" i="1"/>
  <c r="Q85" i="1"/>
  <c r="P85" i="1"/>
  <c r="O85" i="1"/>
  <c r="T84" i="1"/>
  <c r="S84" i="1"/>
  <c r="R84" i="1"/>
  <c r="Q84" i="1"/>
  <c r="P84" i="1"/>
  <c r="O84" i="1"/>
  <c r="T83" i="1"/>
  <c r="S83" i="1"/>
  <c r="R83" i="1"/>
  <c r="Q83" i="1"/>
  <c r="P83" i="1"/>
  <c r="O83" i="1"/>
  <c r="T82" i="1"/>
  <c r="S82" i="1"/>
  <c r="R82" i="1"/>
  <c r="Q82" i="1"/>
  <c r="P82" i="1"/>
  <c r="O82" i="1"/>
  <c r="T81" i="1"/>
  <c r="S81" i="1"/>
  <c r="R81" i="1"/>
  <c r="Q81" i="1"/>
  <c r="P81" i="1"/>
  <c r="O81" i="1"/>
  <c r="T80" i="1"/>
  <c r="S80" i="1"/>
  <c r="R80" i="1"/>
  <c r="Q80" i="1"/>
  <c r="P80" i="1"/>
  <c r="O80" i="1"/>
  <c r="T75" i="1"/>
  <c r="S75" i="1"/>
  <c r="R75" i="1"/>
  <c r="Q75" i="1"/>
  <c r="P75" i="1"/>
  <c r="O75" i="1"/>
  <c r="T74" i="1"/>
  <c r="S74" i="1"/>
  <c r="R74" i="1"/>
  <c r="Q74" i="1"/>
  <c r="P74" i="1"/>
  <c r="O74" i="1"/>
  <c r="T73" i="1"/>
  <c r="S73" i="1"/>
  <c r="R73" i="1"/>
  <c r="Q73" i="1"/>
  <c r="P73" i="1"/>
  <c r="O73" i="1"/>
  <c r="T72" i="1"/>
  <c r="S72" i="1"/>
  <c r="R72" i="1"/>
  <c r="Q72" i="1"/>
  <c r="P72" i="1"/>
  <c r="O72" i="1"/>
  <c r="T71" i="1"/>
  <c r="S71" i="1"/>
  <c r="R71" i="1"/>
  <c r="Q71" i="1"/>
  <c r="P71" i="1"/>
  <c r="O71" i="1"/>
  <c r="T70" i="1"/>
  <c r="S70" i="1"/>
  <c r="R70" i="1"/>
  <c r="Q70" i="1"/>
  <c r="P70" i="1"/>
  <c r="O70" i="1"/>
  <c r="T69" i="1"/>
  <c r="S69" i="1"/>
  <c r="R69" i="1"/>
  <c r="Q69" i="1"/>
  <c r="P69" i="1"/>
  <c r="O69" i="1"/>
  <c r="T68" i="1"/>
  <c r="S68" i="1"/>
  <c r="R68" i="1"/>
  <c r="Q68" i="1"/>
  <c r="P68" i="1"/>
  <c r="O68" i="1"/>
  <c r="T67" i="1"/>
  <c r="S67" i="1"/>
  <c r="R67" i="1"/>
  <c r="Q67" i="1"/>
  <c r="P67" i="1"/>
  <c r="O67" i="1"/>
  <c r="T66" i="1"/>
  <c r="S66" i="1"/>
  <c r="R66" i="1"/>
  <c r="Q66" i="1"/>
  <c r="P66" i="1"/>
  <c r="O66" i="1"/>
  <c r="T65" i="1"/>
  <c r="S65" i="1"/>
  <c r="R65" i="1"/>
  <c r="Q65" i="1"/>
  <c r="P65" i="1"/>
  <c r="O65" i="1"/>
  <c r="T64" i="1"/>
  <c r="S64" i="1"/>
  <c r="R64" i="1"/>
  <c r="Q64" i="1"/>
  <c r="P64" i="1"/>
  <c r="O64" i="1"/>
  <c r="T63" i="1"/>
  <c r="S63" i="1"/>
  <c r="R63" i="1"/>
  <c r="Q63" i="1"/>
  <c r="P63" i="1"/>
  <c r="O63" i="1"/>
  <c r="T62" i="1"/>
  <c r="S62" i="1"/>
  <c r="R62" i="1"/>
  <c r="Q62" i="1"/>
  <c r="P62" i="1"/>
  <c r="O62" i="1"/>
  <c r="T57" i="1"/>
  <c r="S57" i="1"/>
  <c r="R57" i="1"/>
  <c r="Q57" i="1"/>
  <c r="P57" i="1"/>
  <c r="O57" i="1"/>
  <c r="T56" i="1"/>
  <c r="S56" i="1"/>
  <c r="R56" i="1"/>
  <c r="Q56" i="1"/>
  <c r="P56" i="1"/>
  <c r="O56" i="1"/>
  <c r="T55" i="1"/>
  <c r="S55" i="1"/>
  <c r="R55" i="1"/>
  <c r="Q55" i="1"/>
  <c r="P55" i="1"/>
  <c r="O55" i="1"/>
  <c r="T54" i="1"/>
  <c r="S54" i="1"/>
  <c r="R54" i="1"/>
  <c r="Q54" i="1"/>
  <c r="P54" i="1"/>
  <c r="O54" i="1"/>
  <c r="T53" i="1"/>
  <c r="S53" i="1"/>
  <c r="R53" i="1"/>
  <c r="Q53" i="1"/>
  <c r="P53" i="1"/>
  <c r="O53" i="1"/>
  <c r="T52" i="1"/>
  <c r="S52" i="1"/>
  <c r="R52" i="1"/>
  <c r="Q52" i="1"/>
  <c r="P52" i="1"/>
  <c r="O52" i="1"/>
  <c r="T51" i="1"/>
  <c r="S51" i="1"/>
  <c r="R51" i="1"/>
  <c r="Q51" i="1"/>
  <c r="P51" i="1"/>
  <c r="O51" i="1"/>
  <c r="T50" i="1"/>
  <c r="S50" i="1"/>
  <c r="R50" i="1"/>
  <c r="Q50" i="1"/>
  <c r="P50" i="1"/>
  <c r="O50" i="1"/>
  <c r="T49" i="1"/>
  <c r="S49" i="1"/>
  <c r="R49" i="1"/>
  <c r="Q49" i="1"/>
  <c r="P49" i="1"/>
  <c r="O49" i="1"/>
  <c r="T48" i="1"/>
  <c r="S48" i="1"/>
  <c r="R48" i="1"/>
  <c r="Q48" i="1"/>
  <c r="P48" i="1"/>
  <c r="O48" i="1"/>
  <c r="T47" i="1"/>
  <c r="S47" i="1"/>
  <c r="R47" i="1"/>
  <c r="Q47" i="1"/>
  <c r="P47" i="1"/>
  <c r="O47" i="1"/>
  <c r="T46" i="1"/>
  <c r="S46" i="1"/>
  <c r="R46" i="1"/>
  <c r="Q46" i="1"/>
  <c r="P46" i="1"/>
  <c r="O46" i="1"/>
  <c r="T45" i="1"/>
  <c r="S45" i="1"/>
  <c r="R45" i="1"/>
  <c r="Q45" i="1"/>
  <c r="P45" i="1"/>
  <c r="O45" i="1"/>
  <c r="T44" i="1"/>
  <c r="S44" i="1"/>
  <c r="R44" i="1"/>
  <c r="Q44" i="1"/>
  <c r="P44" i="1"/>
  <c r="O44" i="1"/>
  <c r="T39" i="1"/>
  <c r="S39" i="1"/>
  <c r="R39" i="1"/>
  <c r="Q39" i="1"/>
  <c r="P39" i="1"/>
  <c r="O39" i="1"/>
  <c r="T38" i="1"/>
  <c r="S38" i="1"/>
  <c r="R38" i="1"/>
  <c r="Q38" i="1"/>
  <c r="P38" i="1"/>
  <c r="O38" i="1"/>
  <c r="T37" i="1"/>
  <c r="S37" i="1"/>
  <c r="R37" i="1"/>
  <c r="Q37" i="1"/>
  <c r="P37" i="1"/>
  <c r="O37" i="1"/>
  <c r="T36" i="1"/>
  <c r="S36" i="1"/>
  <c r="R36" i="1"/>
  <c r="Q36" i="1"/>
  <c r="P36" i="1"/>
  <c r="O36" i="1"/>
  <c r="T35" i="1"/>
  <c r="S35" i="1"/>
  <c r="R35" i="1"/>
  <c r="Q35" i="1"/>
  <c r="P35" i="1"/>
  <c r="O35" i="1"/>
  <c r="T34" i="1"/>
  <c r="S34" i="1"/>
  <c r="R34" i="1"/>
  <c r="Q34" i="1"/>
  <c r="P34" i="1"/>
  <c r="O34" i="1"/>
  <c r="T33" i="1"/>
  <c r="S33" i="1"/>
  <c r="R33" i="1"/>
  <c r="Q33" i="1"/>
  <c r="P33" i="1"/>
  <c r="O33" i="1"/>
  <c r="T32" i="1"/>
  <c r="S32" i="1"/>
  <c r="R32" i="1"/>
  <c r="Q32" i="1"/>
  <c r="P32" i="1"/>
  <c r="O32" i="1"/>
  <c r="T31" i="1"/>
  <c r="S31" i="1"/>
  <c r="R31" i="1"/>
  <c r="Q31" i="1"/>
  <c r="P31" i="1"/>
  <c r="O31" i="1"/>
  <c r="T30" i="1"/>
  <c r="S30" i="1"/>
  <c r="R30" i="1"/>
  <c r="Q30" i="1"/>
  <c r="P30" i="1"/>
  <c r="O30" i="1"/>
  <c r="T29" i="1"/>
  <c r="S29" i="1"/>
  <c r="R29" i="1"/>
  <c r="Q29" i="1"/>
  <c r="P29" i="1"/>
  <c r="O29" i="1"/>
  <c r="T28" i="1"/>
  <c r="S28" i="1"/>
  <c r="R28" i="1"/>
  <c r="Q28" i="1"/>
  <c r="P28" i="1"/>
  <c r="O28" i="1"/>
  <c r="T27" i="1"/>
  <c r="S27" i="1"/>
  <c r="R27" i="1"/>
  <c r="Q27" i="1"/>
  <c r="P27" i="1"/>
  <c r="O27" i="1"/>
  <c r="T26" i="1"/>
  <c r="S26" i="1"/>
  <c r="R26" i="1"/>
  <c r="Q26" i="1"/>
  <c r="P26" i="1"/>
  <c r="O26" i="1"/>
  <c r="T21" i="1"/>
  <c r="S21" i="1"/>
  <c r="R21" i="1"/>
  <c r="Q21" i="1"/>
  <c r="P21" i="1"/>
  <c r="O21" i="1"/>
  <c r="T20" i="1"/>
  <c r="S20" i="1"/>
  <c r="R20" i="1"/>
  <c r="Q20" i="1"/>
  <c r="P20" i="1"/>
  <c r="O20" i="1"/>
  <c r="T19" i="1"/>
  <c r="S19" i="1"/>
  <c r="R19" i="1"/>
  <c r="Q19" i="1"/>
  <c r="P19" i="1"/>
  <c r="O19" i="1"/>
  <c r="T18" i="1"/>
  <c r="S18" i="1"/>
  <c r="R18" i="1"/>
  <c r="Q18" i="1"/>
  <c r="P18" i="1"/>
  <c r="O18" i="1"/>
  <c r="T17" i="1"/>
  <c r="S17" i="1"/>
  <c r="R17" i="1"/>
  <c r="Q17" i="1"/>
  <c r="P17" i="1"/>
  <c r="O17" i="1"/>
  <c r="T16" i="1"/>
  <c r="S16" i="1"/>
  <c r="R16" i="1"/>
  <c r="Q16" i="1"/>
  <c r="P16" i="1"/>
  <c r="O16" i="1"/>
  <c r="T15" i="1"/>
  <c r="S15" i="1"/>
  <c r="R15" i="1"/>
  <c r="Q15" i="1"/>
  <c r="P15" i="1"/>
  <c r="O15" i="1"/>
  <c r="T14" i="1"/>
  <c r="S14" i="1"/>
  <c r="R14" i="1"/>
  <c r="Q14" i="1"/>
  <c r="P14" i="1"/>
  <c r="O14" i="1"/>
  <c r="T13" i="1"/>
  <c r="S13" i="1"/>
  <c r="R13" i="1"/>
  <c r="Q13" i="1"/>
  <c r="P13" i="1"/>
  <c r="O13" i="1"/>
  <c r="T12" i="1"/>
  <c r="S12" i="1"/>
  <c r="R12" i="1"/>
  <c r="Q12" i="1"/>
  <c r="P12" i="1"/>
  <c r="O12" i="1"/>
  <c r="T11" i="1"/>
  <c r="S11" i="1"/>
  <c r="R11" i="1"/>
  <c r="Q11" i="1"/>
  <c r="P11" i="1"/>
  <c r="O11" i="1"/>
  <c r="T10" i="1"/>
  <c r="S10" i="1"/>
  <c r="R10" i="1"/>
  <c r="Q10" i="1"/>
  <c r="P10" i="1"/>
  <c r="O10" i="1"/>
  <c r="T9" i="1"/>
  <c r="S9" i="1"/>
  <c r="R9" i="1"/>
  <c r="Q9" i="1"/>
  <c r="P9" i="1"/>
  <c r="O9" i="1"/>
  <c r="T8" i="1"/>
  <c r="S8" i="1"/>
  <c r="R8" i="1"/>
  <c r="Q8" i="1"/>
  <c r="P8" i="1"/>
  <c r="O8" i="1"/>
  <c r="U104" i="1" l="1"/>
  <c r="U108" i="1"/>
  <c r="U118" i="1"/>
  <c r="U122" i="1"/>
  <c r="U126" i="1"/>
  <c r="U98" i="1"/>
  <c r="U99" i="1"/>
  <c r="U102" i="1"/>
  <c r="U103" i="1"/>
  <c r="U106" i="1"/>
  <c r="U107" i="1"/>
  <c r="U110" i="1"/>
  <c r="U111" i="1"/>
  <c r="U100" i="1"/>
  <c r="U101" i="1"/>
  <c r="U105" i="1"/>
  <c r="U109" i="1"/>
  <c r="U116" i="1"/>
  <c r="U117" i="1"/>
  <c r="U120" i="1"/>
  <c r="U121" i="1"/>
  <c r="U124" i="1"/>
  <c r="U125" i="1"/>
  <c r="U128" i="1"/>
  <c r="U129" i="1"/>
  <c r="U119" i="1"/>
  <c r="U123" i="1"/>
  <c r="U127" i="1"/>
  <c r="N22" i="1" l="1"/>
  <c r="U15" i="1"/>
  <c r="O22" i="1"/>
  <c r="U68" i="1"/>
  <c r="U72" i="1"/>
  <c r="O76" i="1"/>
  <c r="O130" i="1"/>
  <c r="Q40" i="1"/>
  <c r="Q76" i="1"/>
  <c r="Q112" i="1"/>
  <c r="P22" i="1"/>
  <c r="U26" i="1"/>
  <c r="U34" i="1"/>
  <c r="U64" i="1"/>
  <c r="U67" i="1"/>
  <c r="U71" i="1"/>
  <c r="U75" i="1"/>
  <c r="U83" i="1"/>
  <c r="U91" i="1"/>
  <c r="P112" i="1"/>
  <c r="U19" i="1"/>
  <c r="R40" i="1"/>
  <c r="U30" i="1"/>
  <c r="U45" i="1"/>
  <c r="U53" i="1"/>
  <c r="R76" i="1"/>
  <c r="R130" i="1"/>
  <c r="S58" i="1"/>
  <c r="S130" i="1"/>
  <c r="T40" i="1"/>
  <c r="T76" i="1"/>
  <c r="T112" i="1"/>
  <c r="N40" i="1"/>
  <c r="N58" i="1"/>
  <c r="N76" i="1"/>
  <c r="N94" i="1"/>
  <c r="N112" i="1"/>
  <c r="N130" i="1"/>
  <c r="U87" i="1"/>
  <c r="U73" i="1"/>
  <c r="U69" i="1"/>
  <c r="U65" i="1"/>
  <c r="U57" i="1"/>
  <c r="U49" i="1"/>
  <c r="U38" i="1"/>
  <c r="U11" i="1"/>
  <c r="S131" i="1" l="1"/>
  <c r="R131" i="1"/>
  <c r="O131" i="1"/>
  <c r="T113" i="1"/>
  <c r="P113" i="1"/>
  <c r="Q113" i="1"/>
  <c r="Q77" i="1"/>
  <c r="T77" i="1"/>
  <c r="R77" i="1"/>
  <c r="O77" i="1"/>
  <c r="S59" i="1"/>
  <c r="N134" i="1"/>
  <c r="P140" i="1" s="1"/>
  <c r="Q41" i="1"/>
  <c r="T41" i="1"/>
  <c r="R41" i="1"/>
  <c r="P23" i="1"/>
  <c r="O23" i="1"/>
  <c r="U39" i="1"/>
  <c r="U27" i="1"/>
  <c r="U93" i="1"/>
  <c r="U81" i="1"/>
  <c r="U47" i="1"/>
  <c r="U37" i="1"/>
  <c r="U33" i="1"/>
  <c r="U29" i="1"/>
  <c r="S76" i="1"/>
  <c r="S40" i="1"/>
  <c r="P94" i="1"/>
  <c r="P40" i="1"/>
  <c r="U54" i="1"/>
  <c r="U50" i="1"/>
  <c r="O58" i="1"/>
  <c r="U36" i="1"/>
  <c r="U32" i="1"/>
  <c r="U28" i="1"/>
  <c r="U31" i="1"/>
  <c r="U85" i="1"/>
  <c r="T130" i="1"/>
  <c r="T94" i="1"/>
  <c r="T22" i="1"/>
  <c r="U92" i="1"/>
  <c r="U80" i="1"/>
  <c r="U48" i="1"/>
  <c r="Q130" i="1"/>
  <c r="Q94" i="1"/>
  <c r="Q22" i="1"/>
  <c r="U18" i="1"/>
  <c r="U14" i="1"/>
  <c r="U10" i="1"/>
  <c r="O112" i="1"/>
  <c r="O94" i="1"/>
  <c r="U74" i="1"/>
  <c r="U70" i="1"/>
  <c r="U66" i="1"/>
  <c r="U56" i="1"/>
  <c r="U35" i="1"/>
  <c r="U89" i="1"/>
  <c r="U88" i="1"/>
  <c r="U84" i="1"/>
  <c r="S22" i="1"/>
  <c r="R112" i="1"/>
  <c r="R94" i="1"/>
  <c r="R58" i="1"/>
  <c r="U44" i="1"/>
  <c r="U52" i="1"/>
  <c r="T58" i="1"/>
  <c r="S112" i="1"/>
  <c r="U20" i="1"/>
  <c r="U16" i="1"/>
  <c r="U12" i="1"/>
  <c r="P76" i="1"/>
  <c r="U63" i="1"/>
  <c r="U55" i="1"/>
  <c r="U51" i="1"/>
  <c r="Q58" i="1"/>
  <c r="U21" i="1"/>
  <c r="U17" i="1"/>
  <c r="U13" i="1"/>
  <c r="U9" i="1"/>
  <c r="U90" i="1"/>
  <c r="U86" i="1"/>
  <c r="U82" i="1"/>
  <c r="U46" i="1"/>
  <c r="R22" i="1"/>
  <c r="P130" i="1"/>
  <c r="P58" i="1"/>
  <c r="O40" i="1"/>
  <c r="U62" i="1"/>
  <c r="S94" i="1"/>
  <c r="U8" i="1"/>
  <c r="T131" i="1" l="1"/>
  <c r="P131" i="1"/>
  <c r="Q131" i="1"/>
  <c r="S113" i="1"/>
  <c r="O113" i="1"/>
  <c r="R113" i="1"/>
  <c r="S95" i="1"/>
  <c r="Q95" i="1"/>
  <c r="P95" i="1"/>
  <c r="O95" i="1"/>
  <c r="T95" i="1"/>
  <c r="R95" i="1"/>
  <c r="P77" i="1"/>
  <c r="S77" i="1"/>
  <c r="Q59" i="1"/>
  <c r="R59" i="1"/>
  <c r="P59" i="1"/>
  <c r="T59" i="1"/>
  <c r="O59" i="1"/>
  <c r="O134" i="1"/>
  <c r="O135" i="1" s="1"/>
  <c r="P41" i="1"/>
  <c r="O41" i="1"/>
  <c r="S41" i="1"/>
  <c r="P134" i="1"/>
  <c r="P135" i="1" s="1"/>
  <c r="R23" i="1"/>
  <c r="R134" i="1"/>
  <c r="S134" i="1"/>
  <c r="S23" i="1"/>
  <c r="T134" i="1"/>
  <c r="T23" i="1"/>
  <c r="Q23" i="1"/>
  <c r="Q134" i="1"/>
  <c r="U76" i="1"/>
  <c r="S78" i="1" s="1"/>
  <c r="U112" i="1"/>
  <c r="U58" i="1"/>
  <c r="O60" i="1" s="1"/>
  <c r="U40" i="1"/>
  <c r="U94" i="1"/>
  <c r="Q96" i="1" s="1"/>
  <c r="U130" i="1"/>
  <c r="U22" i="1"/>
  <c r="P78" i="1" l="1"/>
  <c r="O96" i="1"/>
  <c r="P60" i="1"/>
  <c r="T60" i="1"/>
  <c r="Q60" i="1"/>
  <c r="V130" i="1"/>
  <c r="U131" i="1"/>
  <c r="R132" i="1"/>
  <c r="S132" i="1"/>
  <c r="O132" i="1"/>
  <c r="P132" i="1"/>
  <c r="Q132" i="1"/>
  <c r="T132" i="1"/>
  <c r="V112" i="1"/>
  <c r="U113" i="1"/>
  <c r="P114" i="1"/>
  <c r="Q114" i="1"/>
  <c r="T114" i="1"/>
  <c r="R114" i="1"/>
  <c r="S114" i="1"/>
  <c r="O114" i="1"/>
  <c r="V94" i="1"/>
  <c r="U95" i="1"/>
  <c r="R96" i="1"/>
  <c r="T96" i="1"/>
  <c r="P96" i="1"/>
  <c r="S96" i="1"/>
  <c r="O141" i="1"/>
  <c r="P141" i="1" s="1"/>
  <c r="Q141" i="1" s="1"/>
  <c r="V76" i="1"/>
  <c r="U77" i="1"/>
  <c r="T78" i="1"/>
  <c r="Q78" i="1"/>
  <c r="R78" i="1"/>
  <c r="O78" i="1"/>
  <c r="V58" i="1"/>
  <c r="U59" i="1"/>
  <c r="S60" i="1"/>
  <c r="R60" i="1"/>
  <c r="V40" i="1"/>
  <c r="U41" i="1"/>
  <c r="T42" i="1"/>
  <c r="Q42" i="1"/>
  <c r="R42" i="1"/>
  <c r="S42" i="1"/>
  <c r="P42" i="1"/>
  <c r="O42" i="1"/>
  <c r="V22" i="1"/>
  <c r="U23" i="1"/>
  <c r="U134" i="1"/>
  <c r="S136" i="1" s="1"/>
  <c r="P24" i="1"/>
  <c r="O24" i="1"/>
  <c r="Q24" i="1"/>
  <c r="T24" i="1"/>
  <c r="O142" i="1"/>
  <c r="P142" i="1" s="1"/>
  <c r="Q142" i="1" s="1"/>
  <c r="S135" i="1"/>
  <c r="S24" i="1"/>
  <c r="O143" i="1"/>
  <c r="P143" i="1" s="1"/>
  <c r="Q143" i="1" s="1"/>
  <c r="T135" i="1"/>
  <c r="R135" i="1"/>
  <c r="Q135" i="1"/>
  <c r="O139" i="1"/>
  <c r="R24" i="1"/>
  <c r="U132" i="1" l="1"/>
  <c r="U96" i="1"/>
  <c r="U60" i="1"/>
  <c r="U78" i="1"/>
  <c r="U24" i="1"/>
  <c r="U114" i="1"/>
  <c r="R136" i="1"/>
  <c r="Q136" i="1"/>
  <c r="U42" i="1"/>
  <c r="P139" i="1"/>
  <c r="O144" i="1"/>
  <c r="V134" i="1"/>
  <c r="U135" i="1"/>
  <c r="O136" i="1"/>
  <c r="P136" i="1"/>
  <c r="T136" i="1"/>
  <c r="U136" i="1" l="1"/>
  <c r="Q139" i="1"/>
  <c r="Q144" i="1" s="1"/>
  <c r="P144" i="1"/>
</calcChain>
</file>

<file path=xl/sharedStrings.xml><?xml version="1.0" encoding="utf-8"?>
<sst xmlns="http://schemas.openxmlformats.org/spreadsheetml/2006/main" count="372" uniqueCount="74">
  <si>
    <t>Table</t>
  </si>
  <si>
    <t>Region</t>
  </si>
  <si>
    <t>Forest type</t>
  </si>
  <si>
    <t>Stand age (years)</t>
  </si>
  <si>
    <t>A1</t>
  </si>
  <si>
    <t>NE</t>
  </si>
  <si>
    <t>Aspen-birch</t>
  </si>
  <si>
    <t>A2</t>
  </si>
  <si>
    <t>Maple-beech-birch</t>
  </si>
  <si>
    <t>A3</t>
  </si>
  <si>
    <t>Oak-hickory</t>
  </si>
  <si>
    <t>A4</t>
  </si>
  <si>
    <t>Oak-pine</t>
  </si>
  <si>
    <t>A5</t>
  </si>
  <si>
    <t>Spruce-balsam fir</t>
  </si>
  <si>
    <t>A6</t>
  </si>
  <si>
    <t>White-red-jack pine</t>
  </si>
  <si>
    <t>NLS</t>
  </si>
  <si>
    <t>A8</t>
  </si>
  <si>
    <t>Elm-ash-cottonwood</t>
  </si>
  <si>
    <t>Type Total</t>
  </si>
  <si>
    <t>GRAND TOTAL</t>
  </si>
  <si>
    <t xml:space="preserve">Analysis uses the  Northeastern Research Station GTR NE-343 - "Methods for Calculating Forest Ecosystem and Harvested Carbon with </t>
  </si>
  <si>
    <t>EPA Component</t>
  </si>
  <si>
    <t>Aboveground Biomass</t>
  </si>
  <si>
    <t>Litter</t>
  </si>
  <si>
    <t>Dead Wood</t>
  </si>
  <si>
    <t>Soil - Organic Carbon</t>
  </si>
  <si>
    <t>(Source: Forestland acres by forest type group by stand age (5 year classes))</t>
  </si>
  <si>
    <t>Total</t>
  </si>
  <si>
    <t>Average Metric 
Tonnes Carbon
per Acre</t>
  </si>
  <si>
    <t>Acres</t>
  </si>
  <si>
    <t>Estimate of Forestland Carbon Stocks (Metric Tonnes Carbon (MTC)),</t>
  </si>
  <si>
    <t>Live tree 
(MTC)</t>
  </si>
  <si>
    <t>Standing dead 
(MTC)</t>
  </si>
  <si>
    <t>Understory 
(MTC)</t>
  </si>
  <si>
    <t>Forest floor 
(MTC)</t>
  </si>
  <si>
    <t>Soil 
(MTC)</t>
  </si>
  <si>
    <t>Forest Type Group
by Age Class Total
(MTC)</t>
  </si>
  <si>
    <t>Volume (ft3/ac)</t>
  </si>
  <si>
    <t>Live tree (t/ac)</t>
  </si>
  <si>
    <t>Standing dead (t/ac)</t>
  </si>
  <si>
    <t>Understory (t/ac)</t>
  </si>
  <si>
    <t>Down dead wood (t/ac)</t>
  </si>
  <si>
    <t>Total nonsoil (t/ac)</t>
  </si>
  <si>
    <t>Volume (Cords/Acre)</t>
  </si>
  <si>
    <t>Domke 2018 
Revised
Soil (t/ac)</t>
  </si>
  <si>
    <t>Domke 
2018 
Revised 
Forest floor (t/ac)</t>
  </si>
  <si>
    <t>Overall Average MTC/Acre</t>
  </si>
  <si>
    <t>Component Percentage Share</t>
  </si>
  <si>
    <t xml:space="preserve">Table 1. Classification of carbon in forest ecosystems </t>
  </si>
  <si>
    <t>Forest Ecosystem Carbon Pool</t>
  </si>
  <si>
    <t>Description</t>
  </si>
  <si>
    <t>Live Trees</t>
  </si>
  <si>
    <t>Live trees with diameter at breast height (DBH) of at least 1.0", 
including the carbon mass of course roots, stems, branches, and foliage</t>
  </si>
  <si>
    <t>Standing Dead Trees</t>
  </si>
  <si>
    <t>Standing dead trees with DBH of at least 1.0",
 including the carbon masss of course roots, stems, and branches</t>
  </si>
  <si>
    <t>Understory Vegetation</t>
  </si>
  <si>
    <t>Live vegetation that includes the roots, stems, branches, 
and foliage of seedlings (trees less than 1.0" DBH), shrubs, and bushes</t>
  </si>
  <si>
    <t>Down Dead Wood</t>
  </si>
  <si>
    <t>Woody material that includes logging residue and other coarse dead wood on the ground 
and larger than 3.0" in diameter, and stumps and the coarse roots of stumps</t>
  </si>
  <si>
    <t>Forest Floor</t>
  </si>
  <si>
    <t>Organic material on the floor of the forest that includes fine woody debris 
(less than 3.0" in diameter), tree litter, humus, 
and fine roots in the organic forest floor layer above mineral.</t>
  </si>
  <si>
    <t>Soil Organic Carbon</t>
  </si>
  <si>
    <t>Belowground carbon without coarse roots, but including fine roots, 
and all other organic carbon not inlcuded in other pools, toa depth of 1 meter.</t>
  </si>
  <si>
    <t>KML 
Estimation 
(MMTC)</t>
  </si>
  <si>
    <t>Average 
Metric Tonne Carbon/Acre</t>
  </si>
  <si>
    <t>Belowground Biomass
(Coarse Roots included in Aboveground Estimate)</t>
  </si>
  <si>
    <t>Average 
Short Ton Carbon/Acre</t>
  </si>
  <si>
    <t>Down dead 
wood 
(MTC)</t>
  </si>
  <si>
    <t>Volume Growth 
(Cords per Acre per Year)</t>
  </si>
  <si>
    <t>Carbon Growth 
(MT per Acre per Year)</t>
  </si>
  <si>
    <t>with Standard Estimates for Forest Types of the United States" which provided Forest Ecosystem Yield Tables</t>
  </si>
  <si>
    <r>
      <t xml:space="preserve">for Reforestation, i.e. Carbon Stocks on Forestland after Clearcut Harvest.  </t>
    </r>
    <r>
      <rPr>
        <b/>
        <sz val="12"/>
        <color rgb="FFFF0000"/>
        <rFont val="Arial"/>
        <family val="2"/>
      </rPr>
      <t>Forest Floor and Soil revised using Domke 2018 Estimates for ME FIA Plots (2012-2016)</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</si>
</sst>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_(* \(#,##0\);_(* &quot;-&quot;??_);_(@_)"/>
    <numFmt numFmtId="165" formatCode="_(* #,##0.0_);_(* \(#,##0.0\);_(* &quot;-&quot;??_);_(@_)"/>
    <numFmt numFmtId="166" formatCode="0.0"/>
    <numFmt numFmtId="167" formatCode="0.0%"/>
    <numFmt numFmtId="168" formatCode="0.00_);[Red]\(0.00\)"/>
  </numFmts>
  <fonts count="11" x14ac:knownFonts="1">
    <font>
      <sz val="10"/>
      <name val="Arial"/>
    </font>
    <font>
      <sz val="10"/>
      <name val="Arial"/>
      <family val="2"/>
    </font>
    <font>
      <sz val="12"/>
      <name val="Arial"/>
      <family val="2"/>
    </font>
    <font>
      <b/>
      <u/>
      <sz val="12"/>
      <name val="Arial"/>
      <family val="2"/>
    </font>
    <font>
      <sz val="8"/>
      <name val="Arial"/>
      <family val="2"/>
    </font>
    <font>
      <sz val="12"/>
      <name val="Arial"/>
      <family val="2"/>
    </font>
    <font>
      <b/>
      <sz val="12"/>
      <name val="Arial"/>
      <family val="2"/>
    </font>
    <font>
      <sz val="10"/>
      <name val="Arial"/>
    </font>
    <font>
      <b/>
      <sz val="12"/>
      <color rgb="FFFF0000"/>
      <name val="Arial"/>
      <family val="2"/>
    </font>
    <font>
      <u/>
      <sz val="12"/>
      <name val="Arial"/>
      <family val="2"/>
    </font>
    <font>
      <b/>
      <sz val="14"/>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3" tint="0.39997558519241921"/>
        <bgColor indexed="64"/>
      </patternFill>
    </fill>
    <fill>
      <patternFill patternType="solid">
        <fgColor theme="2" tint="-0.499984740745262"/>
        <bgColor indexed="64"/>
      </patternFill>
    </fill>
  </fills>
  <borders count="16">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medium">
        <color indexed="64"/>
      </left>
      <right/>
      <top/>
      <bottom/>
      <diagonal/>
    </border>
  </borders>
  <cellStyleXfs count="4">
    <xf numFmtId="0" fontId="0" fillId="0" borderId="0"/>
    <xf numFmtId="43" fontId="1" fillId="0" borderId="0" applyFont="0" applyFill="0" applyBorder="0" applyAlignment="0" applyProtection="0"/>
    <xf numFmtId="9" fontId="7" fillId="0" borderId="0" applyFont="0" applyFill="0" applyBorder="0" applyAlignment="0" applyProtection="0"/>
    <xf numFmtId="0" fontId="1" fillId="0" borderId="0"/>
  </cellStyleXfs>
  <cellXfs count="86">
    <xf numFmtId="0" fontId="0" fillId="0" borderId="0" xfId="0"/>
    <xf numFmtId="0" fontId="0" fillId="0" borderId="0" xfId="0" applyAlignment="1">
      <alignment horizontal="center" wrapText="1"/>
    </xf>
    <xf numFmtId="164" fontId="0" fillId="0" borderId="0" xfId="1" applyNumberFormat="1" applyFont="1"/>
    <xf numFmtId="164" fontId="0" fillId="0" borderId="1" xfId="1" applyNumberFormat="1" applyFont="1" applyBorder="1"/>
    <xf numFmtId="164" fontId="0" fillId="0" borderId="0" xfId="1" applyNumberFormat="1" applyFont="1" applyBorder="1"/>
    <xf numFmtId="164" fontId="2" fillId="0" borderId="2" xfId="1" applyNumberFormat="1" applyFont="1" applyBorder="1" applyAlignment="1">
      <alignment horizontal="right"/>
    </xf>
    <xf numFmtId="0" fontId="0" fillId="0" borderId="1" xfId="0" applyBorder="1" applyAlignment="1">
      <alignment horizontal="center"/>
    </xf>
    <xf numFmtId="0" fontId="0" fillId="0" borderId="1" xfId="0" applyBorder="1"/>
    <xf numFmtId="165" fontId="0" fillId="0" borderId="0" xfId="0" applyNumberFormat="1"/>
    <xf numFmtId="165" fontId="0" fillId="0" borderId="1" xfId="1" applyNumberFormat="1" applyFont="1" applyBorder="1"/>
    <xf numFmtId="165" fontId="0" fillId="0" borderId="1" xfId="0" applyNumberFormat="1" applyBorder="1"/>
    <xf numFmtId="0" fontId="5" fillId="0" borderId="0" xfId="0" applyFont="1" applyFill="1" applyBorder="1" applyAlignment="1">
      <alignment horizontal="center"/>
    </xf>
    <xf numFmtId="0" fontId="1" fillId="0" borderId="0" xfId="0" applyFont="1" applyAlignment="1">
      <alignment horizontal="center" wrapText="1"/>
    </xf>
    <xf numFmtId="0" fontId="2" fillId="0" borderId="0" xfId="0" applyFont="1" applyAlignment="1">
      <alignment horizontal="center"/>
    </xf>
    <xf numFmtId="0" fontId="3" fillId="0" borderId="0" xfId="0" applyFont="1" applyBorder="1" applyAlignment="1">
      <alignment horizontal="center"/>
    </xf>
    <xf numFmtId="166" fontId="0" fillId="0" borderId="0" xfId="0" applyNumberFormat="1"/>
    <xf numFmtId="0" fontId="0" fillId="2" borderId="0" xfId="0" applyFill="1" applyAlignment="1">
      <alignment wrapText="1"/>
    </xf>
    <xf numFmtId="2" fontId="0" fillId="0" borderId="0" xfId="0" applyNumberFormat="1"/>
    <xf numFmtId="0" fontId="0" fillId="0" borderId="1" xfId="0" applyFill="1" applyBorder="1"/>
    <xf numFmtId="0" fontId="0" fillId="0" borderId="0" xfId="0" applyFill="1" applyBorder="1"/>
    <xf numFmtId="0" fontId="2" fillId="0" borderId="0" xfId="0" applyFont="1" applyFill="1" applyBorder="1" applyAlignment="1">
      <alignment horizontal="center"/>
    </xf>
    <xf numFmtId="166" fontId="0" fillId="0" borderId="2" xfId="0" applyNumberFormat="1" applyBorder="1"/>
    <xf numFmtId="166" fontId="0" fillId="0" borderId="2" xfId="0" applyNumberFormat="1" applyFill="1" applyBorder="1"/>
    <xf numFmtId="166" fontId="2" fillId="0" borderId="11" xfId="0" applyNumberFormat="1" applyFont="1" applyBorder="1" applyAlignment="1">
      <alignment horizontal="center"/>
    </xf>
    <xf numFmtId="166" fontId="2" fillId="0" borderId="2" xfId="0" applyNumberFormat="1" applyFont="1" applyBorder="1" applyAlignment="1">
      <alignment horizontal="center"/>
    </xf>
    <xf numFmtId="167" fontId="2" fillId="0" borderId="11" xfId="2" applyNumberFormat="1" applyFont="1" applyBorder="1" applyAlignment="1">
      <alignment horizontal="center"/>
    </xf>
    <xf numFmtId="167" fontId="2" fillId="0" borderId="12" xfId="2" applyNumberFormat="1" applyFont="1" applyBorder="1" applyAlignment="1">
      <alignment horizontal="center"/>
    </xf>
    <xf numFmtId="9" fontId="1" fillId="0" borderId="2" xfId="0" applyNumberFormat="1" applyFont="1" applyBorder="1" applyAlignment="1">
      <alignment horizontal="center"/>
    </xf>
    <xf numFmtId="165" fontId="0" fillId="0" borderId="3" xfId="1" applyNumberFormat="1" applyFont="1" applyBorder="1"/>
    <xf numFmtId="166" fontId="2" fillId="0" borderId="13" xfId="0" applyNumberFormat="1" applyFont="1" applyBorder="1" applyAlignment="1">
      <alignment horizontal="center"/>
    </xf>
    <xf numFmtId="166" fontId="2" fillId="0" borderId="12" xfId="0" applyNumberFormat="1" applyFont="1" applyBorder="1" applyAlignment="1">
      <alignment horizontal="center"/>
    </xf>
    <xf numFmtId="167" fontId="2" fillId="0" borderId="13" xfId="2" applyNumberFormat="1"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165" fontId="2" fillId="0" borderId="2" xfId="0" applyNumberFormat="1" applyFont="1" applyBorder="1"/>
    <xf numFmtId="0" fontId="1" fillId="0" borderId="0" xfId="0" applyFont="1"/>
    <xf numFmtId="0" fontId="2" fillId="0" borderId="0" xfId="0" applyFont="1" applyBorder="1"/>
    <xf numFmtId="0" fontId="2" fillId="0" borderId="0" xfId="3" applyFont="1"/>
    <xf numFmtId="0" fontId="2" fillId="0" borderId="0" xfId="3" applyFont="1" applyAlignment="1">
      <alignment horizontal="center"/>
    </xf>
    <xf numFmtId="0" fontId="2" fillId="0" borderId="5" xfId="3" applyFont="1" applyBorder="1" applyAlignment="1">
      <alignment horizontal="center"/>
    </xf>
    <xf numFmtId="0" fontId="2" fillId="0" borderId="7" xfId="3" applyFont="1" applyBorder="1" applyAlignment="1">
      <alignment horizontal="center"/>
    </xf>
    <xf numFmtId="0" fontId="2" fillId="0" borderId="2" xfId="3" applyFont="1" applyBorder="1" applyAlignment="1">
      <alignment horizontal="center" vertical="center"/>
    </xf>
    <xf numFmtId="0" fontId="2" fillId="0" borderId="12" xfId="3" applyFont="1" applyBorder="1" applyAlignment="1">
      <alignment horizontal="center" vertical="center" wrapText="1"/>
    </xf>
    <xf numFmtId="0" fontId="2" fillId="0" borderId="15" xfId="3" applyFont="1" applyBorder="1" applyAlignment="1">
      <alignment horizontal="center"/>
    </xf>
    <xf numFmtId="0" fontId="2" fillId="0" borderId="14" xfId="3" applyFont="1" applyBorder="1" applyAlignment="1">
      <alignment horizontal="center" vertical="center" wrapText="1"/>
    </xf>
    <xf numFmtId="0" fontId="2" fillId="0" borderId="14" xfId="3" applyFont="1" applyBorder="1"/>
    <xf numFmtId="0" fontId="2" fillId="0" borderId="0" xfId="0" applyFont="1" applyAlignment="1">
      <alignment horizontal="center" wrapText="1"/>
    </xf>
    <xf numFmtId="0" fontId="2" fillId="3" borderId="3" xfId="0" applyFont="1" applyFill="1" applyBorder="1" applyAlignment="1">
      <alignment horizontal="center"/>
    </xf>
    <xf numFmtId="0" fontId="2" fillId="2" borderId="0" xfId="0" applyFont="1" applyFill="1" applyBorder="1" applyAlignment="1">
      <alignment horizontal="center" wrapText="1"/>
    </xf>
    <xf numFmtId="164" fontId="2" fillId="0" borderId="0" xfId="1" applyNumberFormat="1" applyFont="1" applyBorder="1"/>
    <xf numFmtId="0" fontId="2" fillId="4" borderId="0" xfId="0" applyFont="1" applyFill="1" applyBorder="1" applyAlignment="1">
      <alignment horizontal="center"/>
    </xf>
    <xf numFmtId="165" fontId="2" fillId="3" borderId="2" xfId="1" applyNumberFormat="1" applyFont="1" applyFill="1" applyBorder="1" applyAlignment="1">
      <alignment horizontal="right"/>
    </xf>
    <xf numFmtId="165" fontId="2" fillId="5" borderId="2" xfId="1" applyNumberFormat="1" applyFont="1" applyFill="1" applyBorder="1" applyAlignment="1">
      <alignment horizontal="right"/>
    </xf>
    <xf numFmtId="165" fontId="2" fillId="4" borderId="2" xfId="1" applyNumberFormat="1" applyFont="1" applyFill="1" applyBorder="1" applyAlignment="1">
      <alignment horizontal="right"/>
    </xf>
    <xf numFmtId="0" fontId="2" fillId="5" borderId="0" xfId="0" applyFont="1" applyFill="1" applyBorder="1" applyAlignment="1">
      <alignment horizontal="center"/>
    </xf>
    <xf numFmtId="0" fontId="2" fillId="6" borderId="4" xfId="0" applyFont="1" applyFill="1" applyBorder="1" applyAlignment="1">
      <alignment horizontal="center"/>
    </xf>
    <xf numFmtId="165" fontId="2" fillId="6" borderId="2" xfId="1" applyNumberFormat="1" applyFont="1" applyFill="1" applyBorder="1" applyAlignment="1">
      <alignment horizontal="right"/>
    </xf>
    <xf numFmtId="164" fontId="2" fillId="0" borderId="3" xfId="1" applyNumberFormat="1" applyFont="1" applyBorder="1" applyAlignment="1">
      <alignment horizontal="center"/>
    </xf>
    <xf numFmtId="164" fontId="2" fillId="0" borderId="0" xfId="1" applyNumberFormat="1" applyFont="1" applyFill="1" applyBorder="1" applyAlignment="1">
      <alignment horizontal="center"/>
    </xf>
    <xf numFmtId="164" fontId="2" fillId="0" borderId="0" xfId="1" applyNumberFormat="1" applyFont="1" applyBorder="1" applyAlignment="1">
      <alignment horizontal="center"/>
    </xf>
    <xf numFmtId="164" fontId="2" fillId="0" borderId="4" xfId="1" applyNumberFormat="1" applyFont="1" applyBorder="1" applyAlignment="1">
      <alignment horizontal="center"/>
    </xf>
    <xf numFmtId="164" fontId="2" fillId="0" borderId="0" xfId="1" applyNumberFormat="1" applyFont="1" applyAlignment="1">
      <alignment horizontal="center"/>
    </xf>
    <xf numFmtId="165" fontId="2" fillId="0" borderId="3" xfId="0" applyNumberFormat="1" applyFont="1" applyBorder="1"/>
    <xf numFmtId="165" fontId="2" fillId="0" borderId="0" xfId="0" applyNumberFormat="1" applyFont="1" applyBorder="1"/>
    <xf numFmtId="165" fontId="2" fillId="0" borderId="4" xfId="0" applyNumberFormat="1" applyFont="1" applyBorder="1"/>
    <xf numFmtId="165" fontId="2" fillId="0" borderId="0" xfId="0" applyNumberFormat="1" applyFont="1"/>
    <xf numFmtId="0" fontId="2" fillId="0" borderId="0" xfId="0" applyFont="1" applyBorder="1" applyAlignment="1">
      <alignment horizontal="center" wrapText="1"/>
    </xf>
    <xf numFmtId="164" fontId="2" fillId="0" borderId="0" xfId="0" applyNumberFormat="1" applyFont="1" applyBorder="1"/>
    <xf numFmtId="165" fontId="2" fillId="0" borderId="13" xfId="1" applyNumberFormat="1" applyFont="1" applyBorder="1" applyAlignment="1">
      <alignment horizontal="center"/>
    </xf>
    <xf numFmtId="165" fontId="2" fillId="0" borderId="11" xfId="1" applyNumberFormat="1" applyFont="1" applyBorder="1" applyAlignment="1">
      <alignment horizontal="center"/>
    </xf>
    <xf numFmtId="165" fontId="2" fillId="0" borderId="12" xfId="1" applyNumberFormat="1" applyFont="1" applyBorder="1" applyAlignment="1">
      <alignment horizontal="center"/>
    </xf>
    <xf numFmtId="166" fontId="2" fillId="0" borderId="2" xfId="1" applyNumberFormat="1" applyFont="1" applyBorder="1" applyAlignment="1">
      <alignment horizontal="center"/>
    </xf>
    <xf numFmtId="0" fontId="0" fillId="0" borderId="0" xfId="0" applyAlignment="1">
      <alignment horizontal="center"/>
    </xf>
    <xf numFmtId="168" fontId="0" fillId="0" borderId="0" xfId="0" applyNumberFormat="1" applyAlignment="1">
      <alignment horizontal="center"/>
    </xf>
    <xf numFmtId="0" fontId="0" fillId="0" borderId="0" xfId="0" applyFill="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9" fillId="0" borderId="13" xfId="0" applyFont="1" applyBorder="1" applyAlignment="1">
      <alignment horizontal="center"/>
    </xf>
    <xf numFmtId="0" fontId="9" fillId="0" borderId="11" xfId="0" applyFont="1" applyBorder="1" applyAlignment="1">
      <alignment horizontal="center"/>
    </xf>
    <xf numFmtId="0" fontId="9" fillId="0" borderId="12" xfId="0" applyFont="1" applyBorder="1" applyAlignment="1">
      <alignment horizontal="center"/>
    </xf>
    <xf numFmtId="0" fontId="6" fillId="0" borderId="0" xfId="0" applyFont="1" applyAlignment="1">
      <alignment horizontal="center"/>
    </xf>
    <xf numFmtId="0" fontId="10" fillId="0" borderId="0" xfId="3" applyFont="1" applyAlignment="1">
      <alignment horizontal="center"/>
    </xf>
  </cellXfs>
  <cellStyles count="4">
    <cellStyle name="Comma" xfId="1" builtinId="3"/>
    <cellStyle name="Normal" xfId="0" builtinId="0"/>
    <cellStyle name="Normal 2"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44"/>
  <sheetViews>
    <sheetView tabSelected="1" topLeftCell="D7" zoomScaleNormal="100" workbookViewId="0">
      <selection activeCell="N21" sqref="N21"/>
    </sheetView>
  </sheetViews>
  <sheetFormatPr defaultRowHeight="12.75" x14ac:dyDescent="0.2"/>
  <cols>
    <col min="1" max="1" width="5.42578125" bestFit="1" customWidth="1"/>
    <col min="2" max="2" width="6.7109375" bestFit="1" customWidth="1"/>
    <col min="3" max="3" width="18.140625" bestFit="1" customWidth="1"/>
    <col min="4" max="4" width="15.85546875" customWidth="1"/>
    <col min="5" max="5" width="13.7109375" hidden="1" customWidth="1"/>
    <col min="6" max="6" width="18.5703125" bestFit="1" customWidth="1"/>
    <col min="7" max="7" width="12.7109375" hidden="1" customWidth="1"/>
    <col min="8" max="8" width="18" hidden="1" customWidth="1"/>
    <col min="9" max="9" width="15" hidden="1" customWidth="1"/>
    <col min="10" max="10" width="20.140625" hidden="1" customWidth="1"/>
    <col min="11" max="11" width="15.28515625" hidden="1" customWidth="1"/>
    <col min="12" max="12" width="9" hidden="1" customWidth="1"/>
    <col min="13" max="13" width="16.42578125" hidden="1" customWidth="1"/>
    <col min="14" max="14" width="24.42578125" customWidth="1"/>
    <col min="15" max="15" width="11.85546875" bestFit="1" customWidth="1"/>
    <col min="16" max="16" width="14.28515625" bestFit="1" customWidth="1"/>
    <col min="17" max="17" width="14.140625" bestFit="1" customWidth="1"/>
    <col min="18" max="18" width="10.140625" bestFit="1" customWidth="1"/>
    <col min="19" max="19" width="10.28515625" bestFit="1" customWidth="1"/>
    <col min="20" max="20" width="8.85546875" bestFit="1" customWidth="1"/>
    <col min="21" max="21" width="16.85546875" bestFit="1" customWidth="1"/>
    <col min="22" max="22" width="13.5703125" bestFit="1" customWidth="1"/>
    <col min="24" max="24" width="22.5703125" style="72" bestFit="1" customWidth="1"/>
    <col min="25" max="25" width="20.140625" style="72" bestFit="1" customWidth="1"/>
  </cols>
  <sheetData>
    <row r="1" spans="1:25" ht="15.75" x14ac:dyDescent="0.25">
      <c r="A1" s="84" t="s">
        <v>32</v>
      </c>
      <c r="B1" s="84"/>
      <c r="C1" s="84"/>
      <c r="D1" s="84"/>
      <c r="E1" s="84"/>
      <c r="F1" s="84"/>
      <c r="G1" s="84"/>
      <c r="H1" s="84"/>
      <c r="I1" s="84"/>
      <c r="J1" s="84"/>
      <c r="K1" s="84"/>
      <c r="L1" s="84"/>
      <c r="M1" s="84"/>
      <c r="N1" s="84"/>
      <c r="O1" s="84"/>
      <c r="P1" s="84"/>
      <c r="Q1" s="84"/>
      <c r="R1" s="84"/>
      <c r="S1" s="84"/>
      <c r="T1" s="84"/>
      <c r="U1" s="84"/>
      <c r="V1" s="84"/>
    </row>
    <row r="2" spans="1:25" ht="15.75" x14ac:dyDescent="0.25">
      <c r="A2" s="84" t="s">
        <v>28</v>
      </c>
      <c r="B2" s="84"/>
      <c r="C2" s="84"/>
      <c r="D2" s="84"/>
      <c r="E2" s="84"/>
      <c r="F2" s="84"/>
      <c r="G2" s="84"/>
      <c r="H2" s="84"/>
      <c r="I2" s="84"/>
      <c r="J2" s="84"/>
      <c r="K2" s="84"/>
      <c r="L2" s="84"/>
      <c r="M2" s="84"/>
      <c r="N2" s="84"/>
      <c r="O2" s="84"/>
      <c r="P2" s="84"/>
      <c r="Q2" s="84"/>
      <c r="R2" s="84"/>
      <c r="S2" s="84"/>
      <c r="T2" s="84"/>
      <c r="U2" s="84"/>
      <c r="V2" s="84"/>
    </row>
    <row r="3" spans="1:25" ht="15.75" x14ac:dyDescent="0.25">
      <c r="A3" s="84" t="s">
        <v>22</v>
      </c>
      <c r="B3" s="84"/>
      <c r="C3" s="84"/>
      <c r="D3" s="84"/>
      <c r="E3" s="84"/>
      <c r="F3" s="84"/>
      <c r="G3" s="84"/>
      <c r="H3" s="84"/>
      <c r="I3" s="84"/>
      <c r="J3" s="84"/>
      <c r="K3" s="84"/>
      <c r="L3" s="84"/>
      <c r="M3" s="84"/>
      <c r="N3" s="84"/>
      <c r="O3" s="84"/>
      <c r="P3" s="84"/>
      <c r="Q3" s="84"/>
      <c r="R3" s="84"/>
      <c r="S3" s="84"/>
      <c r="T3" s="84"/>
      <c r="U3" s="84"/>
      <c r="V3" s="84"/>
    </row>
    <row r="4" spans="1:25" ht="15.75" x14ac:dyDescent="0.25">
      <c r="A4" s="84" t="s">
        <v>72</v>
      </c>
      <c r="B4" s="84"/>
      <c r="C4" s="84"/>
      <c r="D4" s="84"/>
      <c r="E4" s="84"/>
      <c r="F4" s="84"/>
      <c r="G4" s="84"/>
      <c r="H4" s="84"/>
      <c r="I4" s="84"/>
      <c r="J4" s="84"/>
      <c r="K4" s="84"/>
      <c r="L4" s="84"/>
      <c r="M4" s="84"/>
      <c r="N4" s="84"/>
      <c r="O4" s="84"/>
      <c r="P4" s="84"/>
      <c r="Q4" s="84"/>
      <c r="R4" s="84"/>
      <c r="S4" s="84"/>
      <c r="T4" s="84"/>
      <c r="U4" s="84"/>
      <c r="V4" s="84"/>
    </row>
    <row r="5" spans="1:25" ht="15.75" x14ac:dyDescent="0.25">
      <c r="A5" s="84" t="s">
        <v>73</v>
      </c>
      <c r="B5" s="84"/>
      <c r="C5" s="84"/>
      <c r="D5" s="84"/>
      <c r="E5" s="84"/>
      <c r="F5" s="84"/>
      <c r="G5" s="84"/>
      <c r="H5" s="84"/>
      <c r="I5" s="84"/>
      <c r="J5" s="84"/>
      <c r="K5" s="84"/>
      <c r="L5" s="84"/>
      <c r="M5" s="84"/>
      <c r="N5" s="84"/>
      <c r="O5" s="84"/>
      <c r="P5" s="84"/>
      <c r="Q5" s="84"/>
      <c r="R5" s="84"/>
      <c r="S5" s="84"/>
      <c r="T5" s="84"/>
      <c r="U5" s="84"/>
      <c r="V5" s="84"/>
    </row>
    <row r="7" spans="1:25" ht="51" x14ac:dyDescent="0.2">
      <c r="A7" t="s">
        <v>0</v>
      </c>
      <c r="B7" t="s">
        <v>1</v>
      </c>
      <c r="C7" t="s">
        <v>2</v>
      </c>
      <c r="D7" t="s">
        <v>3</v>
      </c>
      <c r="E7" t="s">
        <v>39</v>
      </c>
      <c r="F7" t="s">
        <v>45</v>
      </c>
      <c r="G7" t="s">
        <v>40</v>
      </c>
      <c r="H7" t="s">
        <v>41</v>
      </c>
      <c r="I7" t="s">
        <v>42</v>
      </c>
      <c r="J7" t="s">
        <v>43</v>
      </c>
      <c r="K7" s="16" t="s">
        <v>47</v>
      </c>
      <c r="L7" s="16" t="s">
        <v>46</v>
      </c>
      <c r="M7" t="s">
        <v>44</v>
      </c>
      <c r="N7" s="1" t="s">
        <v>31</v>
      </c>
      <c r="O7" s="12" t="s">
        <v>33</v>
      </c>
      <c r="P7" s="12" t="s">
        <v>34</v>
      </c>
      <c r="Q7" s="12" t="s">
        <v>35</v>
      </c>
      <c r="R7" s="12" t="s">
        <v>69</v>
      </c>
      <c r="S7" s="12" t="s">
        <v>36</v>
      </c>
      <c r="T7" s="12" t="s">
        <v>37</v>
      </c>
      <c r="U7" s="12" t="s">
        <v>38</v>
      </c>
      <c r="V7" s="1" t="s">
        <v>30</v>
      </c>
      <c r="X7" s="12" t="s">
        <v>70</v>
      </c>
      <c r="Y7" s="12" t="s">
        <v>71</v>
      </c>
    </row>
    <row r="8" spans="1:25" x14ac:dyDescent="0.2">
      <c r="A8" t="s">
        <v>15</v>
      </c>
      <c r="B8" t="s">
        <v>5</v>
      </c>
      <c r="C8" t="s">
        <v>16</v>
      </c>
      <c r="D8">
        <v>0</v>
      </c>
      <c r="E8">
        <v>0</v>
      </c>
      <c r="F8" s="15">
        <f>E8/85</f>
        <v>0</v>
      </c>
      <c r="G8">
        <v>0</v>
      </c>
      <c r="H8">
        <v>0</v>
      </c>
      <c r="I8">
        <v>0.8</v>
      </c>
      <c r="J8">
        <v>8.3000000000000007</v>
      </c>
      <c r="K8">
        <v>5.6</v>
      </c>
      <c r="L8" s="15">
        <v>48.863965471905793</v>
      </c>
      <c r="M8" s="15">
        <f>SUM(G8:K8)</f>
        <v>14.700000000000001</v>
      </c>
      <c r="N8" s="2"/>
      <c r="O8" s="8">
        <f t="shared" ref="O8:T8" si="0">($N8*G8)</f>
        <v>0</v>
      </c>
      <c r="P8" s="8">
        <f t="shared" si="0"/>
        <v>0</v>
      </c>
      <c r="Q8" s="8">
        <f t="shared" si="0"/>
        <v>0</v>
      </c>
      <c r="R8" s="8">
        <f t="shared" si="0"/>
        <v>0</v>
      </c>
      <c r="S8" s="8">
        <f t="shared" si="0"/>
        <v>0</v>
      </c>
      <c r="T8" s="8">
        <f t="shared" si="0"/>
        <v>0</v>
      </c>
      <c r="U8" s="8">
        <f>SUM(O8:T8)</f>
        <v>0</v>
      </c>
    </row>
    <row r="9" spans="1:25" x14ac:dyDescent="0.2">
      <c r="A9" t="s">
        <v>15</v>
      </c>
      <c r="B9" t="s">
        <v>5</v>
      </c>
      <c r="C9" t="s">
        <v>16</v>
      </c>
      <c r="D9">
        <v>5</v>
      </c>
      <c r="E9">
        <v>0</v>
      </c>
      <c r="F9" s="15">
        <f t="shared" ref="F9:F21" si="1">E9/85</f>
        <v>0</v>
      </c>
      <c r="G9">
        <v>3</v>
      </c>
      <c r="H9">
        <v>0.3</v>
      </c>
      <c r="I9">
        <v>0.9</v>
      </c>
      <c r="J9">
        <v>6.4</v>
      </c>
      <c r="K9" s="15">
        <v>4.1351810301507488</v>
      </c>
      <c r="L9" s="15">
        <v>48.533138729498987</v>
      </c>
      <c r="M9" s="15">
        <f t="shared" ref="M9:M21" si="2">SUM(G9:K9)</f>
        <v>14.73518103015075</v>
      </c>
      <c r="N9" s="2"/>
      <c r="O9" s="8">
        <f t="shared" ref="O9:O21" si="3">($N9*G9)</f>
        <v>0</v>
      </c>
      <c r="P9" s="8">
        <f t="shared" ref="P9:P21" si="4">($N9*H9)</f>
        <v>0</v>
      </c>
      <c r="Q9" s="8">
        <f t="shared" ref="Q9:Q21" si="5">($N9*I9)</f>
        <v>0</v>
      </c>
      <c r="R9" s="8">
        <f t="shared" ref="R9:R21" si="6">($N9*J9)</f>
        <v>0</v>
      </c>
      <c r="S9" s="8">
        <f t="shared" ref="S9:S21" si="7">($N9*K9)</f>
        <v>0</v>
      </c>
      <c r="T9" s="8">
        <f t="shared" ref="T9:T21" si="8">($N9*L9)</f>
        <v>0</v>
      </c>
      <c r="U9" s="8">
        <f t="shared" ref="U9:U22" si="9">SUM(O9:T9)</f>
        <v>0</v>
      </c>
      <c r="X9" s="73">
        <v>0</v>
      </c>
      <c r="Y9" s="73">
        <v>-2.9564571225606073E-2</v>
      </c>
    </row>
    <row r="10" spans="1:25" x14ac:dyDescent="0.2">
      <c r="A10" t="s">
        <v>15</v>
      </c>
      <c r="B10" t="s">
        <v>5</v>
      </c>
      <c r="C10" t="s">
        <v>16</v>
      </c>
      <c r="D10">
        <v>15</v>
      </c>
      <c r="E10">
        <v>429</v>
      </c>
      <c r="F10" s="15">
        <f t="shared" si="1"/>
        <v>5.0470588235294116</v>
      </c>
      <c r="G10">
        <v>11.6</v>
      </c>
      <c r="H10">
        <v>1.2</v>
      </c>
      <c r="I10">
        <v>0.7</v>
      </c>
      <c r="J10">
        <v>4.2</v>
      </c>
      <c r="K10" s="15">
        <v>6.8153753473616341</v>
      </c>
      <c r="L10" s="15">
        <v>52.507251649711854</v>
      </c>
      <c r="M10" s="15">
        <f t="shared" si="2"/>
        <v>24.515375347361633</v>
      </c>
      <c r="N10" s="2"/>
      <c r="O10" s="8">
        <f t="shared" si="3"/>
        <v>0</v>
      </c>
      <c r="P10" s="8">
        <f t="shared" si="4"/>
        <v>0</v>
      </c>
      <c r="Q10" s="8">
        <f t="shared" si="5"/>
        <v>0</v>
      </c>
      <c r="R10" s="8">
        <f t="shared" si="6"/>
        <v>0</v>
      </c>
      <c r="S10" s="8">
        <f t="shared" si="7"/>
        <v>0</v>
      </c>
      <c r="T10" s="8">
        <f t="shared" si="8"/>
        <v>0</v>
      </c>
      <c r="U10" s="8">
        <f t="shared" si="9"/>
        <v>0</v>
      </c>
      <c r="X10" s="73">
        <v>0.50470588235294112</v>
      </c>
      <c r="Y10" s="73">
        <v>1.3754307237423753</v>
      </c>
    </row>
    <row r="11" spans="1:25" x14ac:dyDescent="0.2">
      <c r="A11" t="s">
        <v>15</v>
      </c>
      <c r="B11" t="s">
        <v>5</v>
      </c>
      <c r="C11" t="s">
        <v>16</v>
      </c>
      <c r="D11">
        <v>25</v>
      </c>
      <c r="E11">
        <v>777</v>
      </c>
      <c r="F11" s="15">
        <f t="shared" si="1"/>
        <v>9.1411764705882348</v>
      </c>
      <c r="G11">
        <v>18.100000000000001</v>
      </c>
      <c r="H11">
        <v>1.6</v>
      </c>
      <c r="I11">
        <v>0.7</v>
      </c>
      <c r="J11">
        <v>3</v>
      </c>
      <c r="K11" s="15">
        <v>5.9658346481155116</v>
      </c>
      <c r="L11" s="15">
        <v>47.619735000935691</v>
      </c>
      <c r="M11" s="15">
        <f t="shared" si="2"/>
        <v>29.365834648115513</v>
      </c>
      <c r="N11" s="2"/>
      <c r="O11" s="8">
        <f t="shared" si="3"/>
        <v>0</v>
      </c>
      <c r="P11" s="8">
        <f t="shared" si="4"/>
        <v>0</v>
      </c>
      <c r="Q11" s="8">
        <f t="shared" si="5"/>
        <v>0</v>
      </c>
      <c r="R11" s="8">
        <f t="shared" si="6"/>
        <v>0</v>
      </c>
      <c r="S11" s="8">
        <f t="shared" si="7"/>
        <v>0</v>
      </c>
      <c r="T11" s="8">
        <f t="shared" si="8"/>
        <v>0</v>
      </c>
      <c r="U11" s="8">
        <f t="shared" si="9"/>
        <v>0</v>
      </c>
      <c r="X11" s="73">
        <v>0.40941176470588231</v>
      </c>
      <c r="Y11" s="73">
        <v>-3.7057348022287327E-3</v>
      </c>
    </row>
    <row r="12" spans="1:25" x14ac:dyDescent="0.2">
      <c r="A12" t="s">
        <v>15</v>
      </c>
      <c r="B12" t="s">
        <v>5</v>
      </c>
      <c r="C12" t="s">
        <v>16</v>
      </c>
      <c r="D12">
        <v>35</v>
      </c>
      <c r="E12">
        <v>1113</v>
      </c>
      <c r="F12" s="15">
        <f t="shared" si="1"/>
        <v>13.094117647058823</v>
      </c>
      <c r="G12">
        <v>23.3</v>
      </c>
      <c r="H12">
        <v>1.7</v>
      </c>
      <c r="I12">
        <v>0.7</v>
      </c>
      <c r="J12">
        <v>2.5</v>
      </c>
      <c r="K12" s="15">
        <v>6.6918458632502569</v>
      </c>
      <c r="L12" s="15">
        <v>49.812815622738825</v>
      </c>
      <c r="M12" s="15">
        <f t="shared" si="2"/>
        <v>34.891845863250254</v>
      </c>
      <c r="N12" s="2"/>
      <c r="O12" s="8">
        <f t="shared" si="3"/>
        <v>0</v>
      </c>
      <c r="P12" s="8">
        <f t="shared" si="4"/>
        <v>0</v>
      </c>
      <c r="Q12" s="8">
        <f t="shared" si="5"/>
        <v>0</v>
      </c>
      <c r="R12" s="8">
        <f t="shared" si="6"/>
        <v>0</v>
      </c>
      <c r="S12" s="8">
        <f t="shared" si="7"/>
        <v>0</v>
      </c>
      <c r="T12" s="8">
        <f t="shared" si="8"/>
        <v>0</v>
      </c>
      <c r="U12" s="8">
        <f t="shared" si="9"/>
        <v>0</v>
      </c>
      <c r="X12" s="73">
        <v>0.39529411764705885</v>
      </c>
      <c r="Y12" s="73">
        <v>0.7719091836937878</v>
      </c>
    </row>
    <row r="13" spans="1:25" x14ac:dyDescent="0.2">
      <c r="A13" t="s">
        <v>15</v>
      </c>
      <c r="B13" t="s">
        <v>5</v>
      </c>
      <c r="C13" t="s">
        <v>16</v>
      </c>
      <c r="D13">
        <v>45</v>
      </c>
      <c r="E13">
        <v>1438</v>
      </c>
      <c r="F13" s="15">
        <f t="shared" si="1"/>
        <v>16.91764705882353</v>
      </c>
      <c r="G13">
        <v>28.1</v>
      </c>
      <c r="H13">
        <v>1.9</v>
      </c>
      <c r="I13">
        <v>0.7</v>
      </c>
      <c r="J13">
        <v>2.2000000000000002</v>
      </c>
      <c r="K13" s="15">
        <v>6.7644571551179764</v>
      </c>
      <c r="L13" s="15">
        <v>49.739933932469818</v>
      </c>
      <c r="M13" s="15">
        <f t="shared" si="2"/>
        <v>39.664457155117972</v>
      </c>
      <c r="N13" s="2"/>
      <c r="O13" s="8">
        <f t="shared" si="3"/>
        <v>0</v>
      </c>
      <c r="P13" s="8">
        <f t="shared" si="4"/>
        <v>0</v>
      </c>
      <c r="Q13" s="8">
        <f t="shared" si="5"/>
        <v>0</v>
      </c>
      <c r="R13" s="8">
        <f t="shared" si="6"/>
        <v>0</v>
      </c>
      <c r="S13" s="8">
        <f t="shared" si="7"/>
        <v>0</v>
      </c>
      <c r="T13" s="8">
        <f t="shared" si="8"/>
        <v>0</v>
      </c>
      <c r="U13" s="8">
        <f t="shared" si="9"/>
        <v>0</v>
      </c>
      <c r="X13" s="73">
        <v>0.38235294117647067</v>
      </c>
      <c r="Y13" s="73">
        <v>0.46997296015987045</v>
      </c>
    </row>
    <row r="14" spans="1:25" x14ac:dyDescent="0.2">
      <c r="A14" t="s">
        <v>15</v>
      </c>
      <c r="B14" t="s">
        <v>5</v>
      </c>
      <c r="C14" t="s">
        <v>16</v>
      </c>
      <c r="D14">
        <v>55</v>
      </c>
      <c r="E14">
        <v>1751</v>
      </c>
      <c r="F14" s="15">
        <f t="shared" si="1"/>
        <v>20.6</v>
      </c>
      <c r="G14">
        <v>31.8</v>
      </c>
      <c r="H14">
        <v>2</v>
      </c>
      <c r="I14">
        <v>0.7</v>
      </c>
      <c r="J14">
        <v>2.1</v>
      </c>
      <c r="K14" s="15">
        <v>6.5540390049880379</v>
      </c>
      <c r="L14" s="15">
        <v>47.614115645765381</v>
      </c>
      <c r="M14" s="15">
        <f t="shared" si="2"/>
        <v>43.154039004988036</v>
      </c>
      <c r="N14" s="2"/>
      <c r="O14" s="8">
        <f t="shared" si="3"/>
        <v>0</v>
      </c>
      <c r="P14" s="8">
        <f t="shared" si="4"/>
        <v>0</v>
      </c>
      <c r="Q14" s="8">
        <f t="shared" si="5"/>
        <v>0</v>
      </c>
      <c r="R14" s="8">
        <f t="shared" si="6"/>
        <v>0</v>
      </c>
      <c r="S14" s="8">
        <f t="shared" si="7"/>
        <v>0</v>
      </c>
      <c r="T14" s="8">
        <f t="shared" si="8"/>
        <v>0</v>
      </c>
      <c r="U14" s="8">
        <f t="shared" si="9"/>
        <v>0</v>
      </c>
      <c r="X14" s="73">
        <v>0.36823529411764716</v>
      </c>
      <c r="Y14" s="73">
        <v>0.13637635631656336</v>
      </c>
    </row>
    <row r="15" spans="1:25" x14ac:dyDescent="0.2">
      <c r="A15" t="s">
        <v>15</v>
      </c>
      <c r="B15" t="s">
        <v>5</v>
      </c>
      <c r="C15" t="s">
        <v>16</v>
      </c>
      <c r="D15">
        <v>65</v>
      </c>
      <c r="E15">
        <v>2034</v>
      </c>
      <c r="F15" s="15">
        <f t="shared" si="1"/>
        <v>23.929411764705883</v>
      </c>
      <c r="G15">
        <v>35.1</v>
      </c>
      <c r="H15">
        <v>2</v>
      </c>
      <c r="I15">
        <v>0.7</v>
      </c>
      <c r="J15">
        <v>2.2000000000000002</v>
      </c>
      <c r="K15" s="15">
        <v>6.5999497256874413</v>
      </c>
      <c r="L15" s="15">
        <v>48.911005637923516</v>
      </c>
      <c r="M15" s="15">
        <f t="shared" si="2"/>
        <v>46.599949725687452</v>
      </c>
      <c r="N15" s="2"/>
      <c r="O15" s="8">
        <f t="shared" si="3"/>
        <v>0</v>
      </c>
      <c r="P15" s="8">
        <f t="shared" si="4"/>
        <v>0</v>
      </c>
      <c r="Q15" s="8">
        <f t="shared" si="5"/>
        <v>0</v>
      </c>
      <c r="R15" s="8">
        <f t="shared" si="6"/>
        <v>0</v>
      </c>
      <c r="S15" s="8">
        <f t="shared" si="7"/>
        <v>0</v>
      </c>
      <c r="T15" s="8">
        <f t="shared" si="8"/>
        <v>0</v>
      </c>
      <c r="U15" s="8">
        <f t="shared" si="9"/>
        <v>0</v>
      </c>
      <c r="X15" s="73">
        <v>0.33294117647058813</v>
      </c>
      <c r="Y15" s="73">
        <v>0.47428007128575589</v>
      </c>
    </row>
    <row r="16" spans="1:25" x14ac:dyDescent="0.2">
      <c r="A16" t="s">
        <v>15</v>
      </c>
      <c r="B16" t="s">
        <v>5</v>
      </c>
      <c r="C16" t="s">
        <v>16</v>
      </c>
      <c r="D16">
        <v>75</v>
      </c>
      <c r="E16">
        <v>2300</v>
      </c>
      <c r="F16" s="15">
        <f t="shared" si="1"/>
        <v>27.058823529411764</v>
      </c>
      <c r="G16">
        <v>38.200000000000003</v>
      </c>
      <c r="H16">
        <v>2.1</v>
      </c>
      <c r="I16">
        <v>0.7</v>
      </c>
      <c r="J16">
        <v>2.2000000000000002</v>
      </c>
      <c r="K16" s="15">
        <v>6.7197250280046728</v>
      </c>
      <c r="L16" s="15">
        <v>48.929121235194494</v>
      </c>
      <c r="M16" s="15">
        <f t="shared" si="2"/>
        <v>49.919725028004684</v>
      </c>
      <c r="N16" s="2"/>
      <c r="O16" s="8">
        <f t="shared" si="3"/>
        <v>0</v>
      </c>
      <c r="P16" s="8">
        <f t="shared" si="4"/>
        <v>0</v>
      </c>
      <c r="Q16" s="8">
        <f t="shared" si="5"/>
        <v>0</v>
      </c>
      <c r="R16" s="8">
        <f t="shared" si="6"/>
        <v>0</v>
      </c>
      <c r="S16" s="8">
        <f t="shared" si="7"/>
        <v>0</v>
      </c>
      <c r="T16" s="8">
        <f t="shared" si="8"/>
        <v>0</v>
      </c>
      <c r="U16" s="8">
        <f t="shared" si="9"/>
        <v>0</v>
      </c>
      <c r="X16" s="73">
        <v>0.31294117647058817</v>
      </c>
      <c r="Y16" s="73">
        <v>0.33378908995882028</v>
      </c>
    </row>
    <row r="17" spans="1:25" x14ac:dyDescent="0.2">
      <c r="A17" t="s">
        <v>15</v>
      </c>
      <c r="B17" t="s">
        <v>5</v>
      </c>
      <c r="C17" t="s">
        <v>16</v>
      </c>
      <c r="D17">
        <v>85</v>
      </c>
      <c r="E17">
        <v>2550</v>
      </c>
      <c r="F17" s="15">
        <f t="shared" si="1"/>
        <v>30</v>
      </c>
      <c r="G17">
        <v>41</v>
      </c>
      <c r="H17">
        <v>2.1</v>
      </c>
      <c r="I17">
        <v>0.6</v>
      </c>
      <c r="J17">
        <v>2.2999999999999998</v>
      </c>
      <c r="K17" s="15">
        <v>6.8293068179183924</v>
      </c>
      <c r="L17" s="15">
        <v>49.499315622292748</v>
      </c>
      <c r="M17" s="15">
        <f t="shared" si="2"/>
        <v>52.829306817918393</v>
      </c>
      <c r="N17" s="2"/>
      <c r="O17" s="8">
        <f t="shared" si="3"/>
        <v>0</v>
      </c>
      <c r="P17" s="8">
        <f t="shared" si="4"/>
        <v>0</v>
      </c>
      <c r="Q17" s="8">
        <f t="shared" si="5"/>
        <v>0</v>
      </c>
      <c r="R17" s="8">
        <f t="shared" si="6"/>
        <v>0</v>
      </c>
      <c r="S17" s="8">
        <f t="shared" si="7"/>
        <v>0</v>
      </c>
      <c r="T17" s="8">
        <f t="shared" si="8"/>
        <v>0</v>
      </c>
      <c r="U17" s="8">
        <f t="shared" si="9"/>
        <v>0</v>
      </c>
      <c r="X17" s="73">
        <v>0.29411764705882354</v>
      </c>
      <c r="Y17" s="73">
        <v>0.34797761770119706</v>
      </c>
    </row>
    <row r="18" spans="1:25" x14ac:dyDescent="0.2">
      <c r="A18" t="s">
        <v>15</v>
      </c>
      <c r="B18" t="s">
        <v>5</v>
      </c>
      <c r="C18" t="s">
        <v>16</v>
      </c>
      <c r="D18">
        <v>95</v>
      </c>
      <c r="E18">
        <v>2783</v>
      </c>
      <c r="F18" s="15">
        <f t="shared" si="1"/>
        <v>32.741176470588236</v>
      </c>
      <c r="G18">
        <v>43.5</v>
      </c>
      <c r="H18">
        <v>2.2000000000000002</v>
      </c>
      <c r="I18">
        <v>0.6</v>
      </c>
      <c r="J18">
        <v>2.4</v>
      </c>
      <c r="K18" s="15">
        <v>6.9864873970030441</v>
      </c>
      <c r="L18" s="15">
        <v>48.685550023347119</v>
      </c>
      <c r="M18" s="15">
        <f t="shared" si="2"/>
        <v>55.686487397003049</v>
      </c>
      <c r="N18" s="2"/>
      <c r="O18" s="8">
        <f t="shared" si="3"/>
        <v>0</v>
      </c>
      <c r="P18" s="8">
        <f t="shared" si="4"/>
        <v>0</v>
      </c>
      <c r="Q18" s="8">
        <f t="shared" si="5"/>
        <v>0</v>
      </c>
      <c r="R18" s="8">
        <f t="shared" si="6"/>
        <v>0</v>
      </c>
      <c r="S18" s="8">
        <f t="shared" si="7"/>
        <v>0</v>
      </c>
      <c r="T18" s="8">
        <f t="shared" si="8"/>
        <v>0</v>
      </c>
      <c r="U18" s="8">
        <f t="shared" si="9"/>
        <v>0</v>
      </c>
      <c r="X18" s="73">
        <v>0.27411764705882363</v>
      </c>
      <c r="Y18" s="73">
        <v>0.20434149801390192</v>
      </c>
    </row>
    <row r="19" spans="1:25" x14ac:dyDescent="0.2">
      <c r="A19" t="s">
        <v>15</v>
      </c>
      <c r="B19" t="s">
        <v>5</v>
      </c>
      <c r="C19" t="s">
        <v>16</v>
      </c>
      <c r="D19">
        <v>105</v>
      </c>
      <c r="E19">
        <v>3001</v>
      </c>
      <c r="F19" s="15">
        <f t="shared" si="1"/>
        <v>35.305882352941175</v>
      </c>
      <c r="G19">
        <v>45.9</v>
      </c>
      <c r="H19">
        <v>2.2000000000000002</v>
      </c>
      <c r="I19">
        <v>0.6</v>
      </c>
      <c r="J19">
        <v>2.6</v>
      </c>
      <c r="K19" s="15">
        <v>7.2616012792729103</v>
      </c>
      <c r="L19" s="15">
        <v>49.125078322374875</v>
      </c>
      <c r="M19" s="15">
        <f t="shared" si="2"/>
        <v>58.561601279272914</v>
      </c>
      <c r="N19" s="2"/>
      <c r="O19" s="8">
        <f t="shared" si="3"/>
        <v>0</v>
      </c>
      <c r="P19" s="8">
        <f t="shared" si="4"/>
        <v>0</v>
      </c>
      <c r="Q19" s="8">
        <f t="shared" si="5"/>
        <v>0</v>
      </c>
      <c r="R19" s="8">
        <f t="shared" si="6"/>
        <v>0</v>
      </c>
      <c r="S19" s="8">
        <f t="shared" si="7"/>
        <v>0</v>
      </c>
      <c r="T19" s="8">
        <f t="shared" si="8"/>
        <v>0</v>
      </c>
      <c r="U19" s="8">
        <f t="shared" si="9"/>
        <v>0</v>
      </c>
      <c r="X19" s="73">
        <v>0.25647058823529389</v>
      </c>
      <c r="Y19" s="73">
        <v>0.33146421812976284</v>
      </c>
    </row>
    <row r="20" spans="1:25" x14ac:dyDescent="0.2">
      <c r="A20" t="s">
        <v>15</v>
      </c>
      <c r="B20" t="s">
        <v>5</v>
      </c>
      <c r="C20" t="s">
        <v>16</v>
      </c>
      <c r="D20">
        <v>115</v>
      </c>
      <c r="E20">
        <v>3202</v>
      </c>
      <c r="F20" s="15">
        <f t="shared" si="1"/>
        <v>37.670588235294119</v>
      </c>
      <c r="G20">
        <v>48.1</v>
      </c>
      <c r="H20">
        <v>2.2999999999999998</v>
      </c>
      <c r="I20">
        <v>0.6</v>
      </c>
      <c r="J20">
        <v>2.7</v>
      </c>
      <c r="K20" s="15">
        <v>6.7012136533216973</v>
      </c>
      <c r="L20" s="15">
        <v>48.670851828472074</v>
      </c>
      <c r="M20" s="15">
        <f t="shared" si="2"/>
        <v>60.401213653321697</v>
      </c>
      <c r="N20" s="2"/>
      <c r="O20" s="8">
        <f t="shared" si="3"/>
        <v>0</v>
      </c>
      <c r="P20" s="8">
        <f t="shared" si="4"/>
        <v>0</v>
      </c>
      <c r="Q20" s="8">
        <f t="shared" si="5"/>
        <v>0</v>
      </c>
      <c r="R20" s="8">
        <f t="shared" si="6"/>
        <v>0</v>
      </c>
      <c r="S20" s="8">
        <f t="shared" si="7"/>
        <v>0</v>
      </c>
      <c r="T20" s="8">
        <f t="shared" si="8"/>
        <v>0</v>
      </c>
      <c r="U20" s="8">
        <f t="shared" si="9"/>
        <v>0</v>
      </c>
      <c r="X20" s="73">
        <v>0.23647058823529435</v>
      </c>
      <c r="Y20" s="73">
        <v>0.13853858801459751</v>
      </c>
    </row>
    <row r="21" spans="1:25" ht="13.5" thickBot="1" x14ac:dyDescent="0.25">
      <c r="A21" t="s">
        <v>15</v>
      </c>
      <c r="B21" t="s">
        <v>5</v>
      </c>
      <c r="C21" t="s">
        <v>16</v>
      </c>
      <c r="D21">
        <v>125</v>
      </c>
      <c r="E21">
        <v>3389</v>
      </c>
      <c r="F21" s="15">
        <f t="shared" si="1"/>
        <v>39.870588235294115</v>
      </c>
      <c r="G21">
        <v>50.1</v>
      </c>
      <c r="H21">
        <v>2.2999999999999998</v>
      </c>
      <c r="I21">
        <v>0.6</v>
      </c>
      <c r="J21">
        <v>2.8</v>
      </c>
      <c r="K21" s="15">
        <v>7.1089101407345705</v>
      </c>
      <c r="L21" s="15">
        <v>49.408049871788101</v>
      </c>
      <c r="M21" s="15">
        <f t="shared" si="2"/>
        <v>62.908910140734569</v>
      </c>
      <c r="N21" s="2"/>
      <c r="O21" s="8">
        <f t="shared" si="3"/>
        <v>0</v>
      </c>
      <c r="P21" s="8">
        <f t="shared" si="4"/>
        <v>0</v>
      </c>
      <c r="Q21" s="8">
        <f t="shared" si="5"/>
        <v>0</v>
      </c>
      <c r="R21" s="8">
        <f t="shared" si="6"/>
        <v>0</v>
      </c>
      <c r="S21" s="8">
        <f t="shared" si="7"/>
        <v>0</v>
      </c>
      <c r="T21" s="8">
        <f t="shared" si="8"/>
        <v>0</v>
      </c>
      <c r="U21" s="8">
        <f t="shared" si="9"/>
        <v>0</v>
      </c>
      <c r="X21" s="73">
        <v>0.21999999999999958</v>
      </c>
      <c r="Y21" s="73">
        <v>0.32448945307288996</v>
      </c>
    </row>
    <row r="22" spans="1:25" ht="13.5" thickBot="1" x14ac:dyDescent="0.25">
      <c r="A22" s="6"/>
      <c r="B22" s="6"/>
      <c r="C22" s="6" t="s">
        <v>20</v>
      </c>
      <c r="D22" s="7"/>
      <c r="E22" s="7"/>
      <c r="F22" s="7"/>
      <c r="N22" s="3">
        <f>SUM(N8:N21)</f>
        <v>0</v>
      </c>
      <c r="O22" s="28">
        <f t="shared" ref="O22:T22" si="10">SUM(O8:O21)</f>
        <v>0</v>
      </c>
      <c r="P22" s="28">
        <f t="shared" si="10"/>
        <v>0</v>
      </c>
      <c r="Q22" s="28">
        <f t="shared" si="10"/>
        <v>0</v>
      </c>
      <c r="R22" s="28">
        <f t="shared" si="10"/>
        <v>0</v>
      </c>
      <c r="S22" s="28">
        <f t="shared" si="10"/>
        <v>0</v>
      </c>
      <c r="T22" s="28">
        <f t="shared" si="10"/>
        <v>0</v>
      </c>
      <c r="U22" s="10">
        <f t="shared" si="9"/>
        <v>0</v>
      </c>
      <c r="V22" s="22" t="e">
        <f>U22/N22</f>
        <v>#DIV/0!</v>
      </c>
      <c r="X22" s="73"/>
      <c r="Y22" s="73"/>
    </row>
    <row r="23" spans="1:25" ht="16.5" thickTop="1" thickBot="1" x14ac:dyDescent="0.25">
      <c r="C23" s="75" t="s">
        <v>48</v>
      </c>
      <c r="D23" s="76"/>
      <c r="E23" s="76"/>
      <c r="F23" s="77"/>
      <c r="N23" s="2"/>
      <c r="O23" s="68" t="e">
        <f>O22/N22</f>
        <v>#DIV/0!</v>
      </c>
      <c r="P23" s="69" t="e">
        <f>P22/N22</f>
        <v>#DIV/0!</v>
      </c>
      <c r="Q23" s="69" t="e">
        <f>Q22/N22</f>
        <v>#DIV/0!</v>
      </c>
      <c r="R23" s="69" t="e">
        <f>R22/N22</f>
        <v>#DIV/0!</v>
      </c>
      <c r="S23" s="69" t="e">
        <f>S22/N22</f>
        <v>#DIV/0!</v>
      </c>
      <c r="T23" s="70" t="e">
        <f>T22/N22</f>
        <v>#DIV/0!</v>
      </c>
      <c r="U23" s="71" t="e">
        <f>U22/N22</f>
        <v>#DIV/0!</v>
      </c>
      <c r="X23" s="73"/>
      <c r="Y23" s="73"/>
    </row>
    <row r="24" spans="1:25" ht="15.75" thickBot="1" x14ac:dyDescent="0.25">
      <c r="C24" s="78" t="s">
        <v>49</v>
      </c>
      <c r="D24" s="79"/>
      <c r="E24" s="79"/>
      <c r="F24" s="80"/>
      <c r="N24" s="2"/>
      <c r="O24" s="31" t="e">
        <f>O22/U22</f>
        <v>#DIV/0!</v>
      </c>
      <c r="P24" s="25" t="e">
        <f>P22/U22</f>
        <v>#DIV/0!</v>
      </c>
      <c r="Q24" s="25" t="e">
        <f>Q22/U22</f>
        <v>#DIV/0!</v>
      </c>
      <c r="R24" s="25" t="e">
        <f>R22/U22</f>
        <v>#DIV/0!</v>
      </c>
      <c r="S24" s="25" t="e">
        <f>S22/U22</f>
        <v>#DIV/0!</v>
      </c>
      <c r="T24" s="26" t="e">
        <f>T22/U22</f>
        <v>#DIV/0!</v>
      </c>
      <c r="U24" s="27" t="e">
        <f>SUM(O24:T24)</f>
        <v>#DIV/0!</v>
      </c>
      <c r="X24" s="73"/>
      <c r="Y24" s="73"/>
    </row>
    <row r="25" spans="1:25" x14ac:dyDescent="0.2">
      <c r="N25" s="2"/>
      <c r="X25" s="73"/>
      <c r="Y25" s="73"/>
    </row>
    <row r="26" spans="1:25" x14ac:dyDescent="0.2">
      <c r="A26" t="s">
        <v>13</v>
      </c>
      <c r="B26" t="s">
        <v>5</v>
      </c>
      <c r="C26" t="s">
        <v>14</v>
      </c>
      <c r="D26">
        <v>0</v>
      </c>
      <c r="E26">
        <v>0</v>
      </c>
      <c r="F26" s="15">
        <f>E26/85</f>
        <v>0</v>
      </c>
      <c r="G26">
        <v>0</v>
      </c>
      <c r="H26">
        <v>0</v>
      </c>
      <c r="I26">
        <v>0.9</v>
      </c>
      <c r="J26">
        <v>8.1999999999999993</v>
      </c>
      <c r="K26" s="15">
        <v>6.397783270092452</v>
      </c>
      <c r="L26" s="15">
        <v>52.001932930509305</v>
      </c>
      <c r="M26" s="15">
        <f>SUM(G26:K26)</f>
        <v>15.497783270092452</v>
      </c>
      <c r="N26" s="2"/>
      <c r="O26" s="8">
        <f t="shared" ref="O26:O39" si="11">($N26*G26)</f>
        <v>0</v>
      </c>
      <c r="P26" s="8">
        <f t="shared" ref="P26:P39" si="12">($N26*H26)</f>
        <v>0</v>
      </c>
      <c r="Q26" s="8">
        <f t="shared" ref="Q26:Q39" si="13">($N26*I26)</f>
        <v>0</v>
      </c>
      <c r="R26" s="8">
        <f t="shared" ref="R26:R39" si="14">($N26*J26)</f>
        <v>0</v>
      </c>
      <c r="S26" s="8">
        <f t="shared" ref="S26:S39" si="15">($N26*K26)</f>
        <v>0</v>
      </c>
      <c r="T26" s="8">
        <f t="shared" ref="T26:T39" si="16">($N26*L26)</f>
        <v>0</v>
      </c>
      <c r="U26" s="8">
        <f>SUM(O26:T26)</f>
        <v>0</v>
      </c>
      <c r="X26" s="73"/>
      <c r="Y26" s="73"/>
    </row>
    <row r="27" spans="1:25" x14ac:dyDescent="0.2">
      <c r="A27" t="s">
        <v>13</v>
      </c>
      <c r="B27" t="s">
        <v>5</v>
      </c>
      <c r="C27" t="s">
        <v>14</v>
      </c>
      <c r="D27">
        <v>5</v>
      </c>
      <c r="E27">
        <v>0</v>
      </c>
      <c r="F27" s="15">
        <f t="shared" ref="F27:F39" si="17">E27/85</f>
        <v>0</v>
      </c>
      <c r="G27">
        <v>2.8</v>
      </c>
      <c r="H27">
        <v>0.3</v>
      </c>
      <c r="I27">
        <v>0.7</v>
      </c>
      <c r="J27">
        <v>6.5</v>
      </c>
      <c r="K27" s="15">
        <v>6.4310597906118891</v>
      </c>
      <c r="L27" s="15">
        <v>53.65458143469138</v>
      </c>
      <c r="M27" s="15">
        <f t="shared" ref="M27:M39" si="18">SUM(G27:K27)</f>
        <v>16.731059790611891</v>
      </c>
      <c r="N27" s="2"/>
      <c r="O27" s="8">
        <f t="shared" si="11"/>
        <v>0</v>
      </c>
      <c r="P27" s="8">
        <f t="shared" si="12"/>
        <v>0</v>
      </c>
      <c r="Q27" s="8">
        <f t="shared" si="13"/>
        <v>0</v>
      </c>
      <c r="R27" s="8">
        <f t="shared" si="14"/>
        <v>0</v>
      </c>
      <c r="S27" s="8">
        <f t="shared" si="15"/>
        <v>0</v>
      </c>
      <c r="T27" s="8">
        <f t="shared" si="16"/>
        <v>0</v>
      </c>
      <c r="U27" s="8">
        <f t="shared" ref="U27:U40" si="19">SUM(O27:T27)</f>
        <v>0</v>
      </c>
      <c r="X27" s="73">
        <v>0</v>
      </c>
      <c r="Y27" s="73">
        <v>0.28859250247015211</v>
      </c>
    </row>
    <row r="28" spans="1:25" x14ac:dyDescent="0.2">
      <c r="A28" t="s">
        <v>13</v>
      </c>
      <c r="B28" t="s">
        <v>5</v>
      </c>
      <c r="C28" t="s">
        <v>14</v>
      </c>
      <c r="D28">
        <v>15</v>
      </c>
      <c r="E28">
        <v>164</v>
      </c>
      <c r="F28" s="15">
        <f t="shared" si="17"/>
        <v>1.9294117647058824</v>
      </c>
      <c r="G28">
        <v>8.1</v>
      </c>
      <c r="H28">
        <v>0.8</v>
      </c>
      <c r="I28">
        <v>0.6</v>
      </c>
      <c r="J28">
        <v>4.3</v>
      </c>
      <c r="K28" s="15">
        <v>6.3386288722351223</v>
      </c>
      <c r="L28" s="15">
        <v>52.669993785243904</v>
      </c>
      <c r="M28" s="15">
        <f t="shared" si="18"/>
        <v>20.138628872235124</v>
      </c>
      <c r="N28" s="2"/>
      <c r="O28" s="8">
        <f t="shared" si="11"/>
        <v>0</v>
      </c>
      <c r="P28" s="8">
        <f t="shared" si="12"/>
        <v>0</v>
      </c>
      <c r="Q28" s="8">
        <f t="shared" si="13"/>
        <v>0</v>
      </c>
      <c r="R28" s="8">
        <f t="shared" si="14"/>
        <v>0</v>
      </c>
      <c r="S28" s="8">
        <f t="shared" si="15"/>
        <v>0</v>
      </c>
      <c r="T28" s="8">
        <f t="shared" si="16"/>
        <v>0</v>
      </c>
      <c r="U28" s="8">
        <f t="shared" si="19"/>
        <v>0</v>
      </c>
      <c r="X28" s="73">
        <v>0.19294117647058823</v>
      </c>
      <c r="Y28" s="73">
        <v>0.24229814321757459</v>
      </c>
    </row>
    <row r="29" spans="1:25" x14ac:dyDescent="0.2">
      <c r="A29" t="s">
        <v>13</v>
      </c>
      <c r="B29" t="s">
        <v>5</v>
      </c>
      <c r="C29" t="s">
        <v>14</v>
      </c>
      <c r="D29">
        <v>25</v>
      </c>
      <c r="E29">
        <v>416</v>
      </c>
      <c r="F29" s="15">
        <f t="shared" si="17"/>
        <v>4.8941176470588239</v>
      </c>
      <c r="G29">
        <v>13.2</v>
      </c>
      <c r="H29">
        <v>1.3</v>
      </c>
      <c r="I29">
        <v>0.6</v>
      </c>
      <c r="J29">
        <v>3.2</v>
      </c>
      <c r="K29" s="15">
        <v>6.4789428228192794</v>
      </c>
      <c r="L29" s="15">
        <v>51.593190213241513</v>
      </c>
      <c r="M29" s="15">
        <f t="shared" si="18"/>
        <v>24.778942822819282</v>
      </c>
      <c r="N29" s="2"/>
      <c r="O29" s="8">
        <f t="shared" si="11"/>
        <v>0</v>
      </c>
      <c r="P29" s="8">
        <f t="shared" si="12"/>
        <v>0</v>
      </c>
      <c r="Q29" s="8">
        <f t="shared" si="13"/>
        <v>0</v>
      </c>
      <c r="R29" s="8">
        <f t="shared" si="14"/>
        <v>0</v>
      </c>
      <c r="S29" s="8">
        <f t="shared" si="15"/>
        <v>0</v>
      </c>
      <c r="T29" s="8">
        <f t="shared" si="16"/>
        <v>0</v>
      </c>
      <c r="U29" s="8">
        <f t="shared" si="19"/>
        <v>0</v>
      </c>
      <c r="X29" s="73">
        <v>0.29647058823529415</v>
      </c>
      <c r="Y29" s="73">
        <v>0.35635103785817818</v>
      </c>
    </row>
    <row r="30" spans="1:25" x14ac:dyDescent="0.2">
      <c r="A30" t="s">
        <v>13</v>
      </c>
      <c r="B30" t="s">
        <v>5</v>
      </c>
      <c r="C30" t="s">
        <v>14</v>
      </c>
      <c r="D30">
        <v>35</v>
      </c>
      <c r="E30">
        <v>738</v>
      </c>
      <c r="F30" s="15">
        <f t="shared" si="17"/>
        <v>8.6823529411764699</v>
      </c>
      <c r="G30">
        <v>18.5</v>
      </c>
      <c r="H30">
        <v>1.9</v>
      </c>
      <c r="I30">
        <v>0.6</v>
      </c>
      <c r="J30">
        <v>2.9</v>
      </c>
      <c r="K30" s="15">
        <v>6.6465268202553931</v>
      </c>
      <c r="L30" s="15">
        <v>51.376182116174597</v>
      </c>
      <c r="M30" s="15">
        <f t="shared" si="18"/>
        <v>30.546526820255391</v>
      </c>
      <c r="N30" s="2"/>
      <c r="O30" s="8">
        <f t="shared" si="11"/>
        <v>0</v>
      </c>
      <c r="P30" s="8">
        <f t="shared" si="12"/>
        <v>0</v>
      </c>
      <c r="Q30" s="8">
        <f t="shared" si="13"/>
        <v>0</v>
      </c>
      <c r="R30" s="8">
        <f t="shared" si="14"/>
        <v>0</v>
      </c>
      <c r="S30" s="8">
        <f t="shared" si="15"/>
        <v>0</v>
      </c>
      <c r="T30" s="8">
        <f t="shared" si="16"/>
        <v>0</v>
      </c>
      <c r="U30" s="8">
        <f t="shared" si="19"/>
        <v>0</v>
      </c>
      <c r="X30" s="73">
        <v>0.37882352941176461</v>
      </c>
      <c r="Y30" s="73">
        <v>0.55505759003691824</v>
      </c>
    </row>
    <row r="31" spans="1:25" x14ac:dyDescent="0.2">
      <c r="A31" t="s">
        <v>13</v>
      </c>
      <c r="B31" t="s">
        <v>5</v>
      </c>
      <c r="C31" t="s">
        <v>14</v>
      </c>
      <c r="D31">
        <v>45</v>
      </c>
      <c r="E31">
        <v>1099</v>
      </c>
      <c r="F31" s="15">
        <f t="shared" si="17"/>
        <v>12.929411764705883</v>
      </c>
      <c r="G31">
        <v>23.2</v>
      </c>
      <c r="H31">
        <v>2.2999999999999998</v>
      </c>
      <c r="I31">
        <v>0.6</v>
      </c>
      <c r="J31">
        <v>2.8</v>
      </c>
      <c r="K31" s="15">
        <v>6.5622936185108385</v>
      </c>
      <c r="L31" s="15">
        <v>51.166089644017511</v>
      </c>
      <c r="M31" s="15">
        <f t="shared" si="18"/>
        <v>35.462293618510841</v>
      </c>
      <c r="N31" s="2"/>
      <c r="O31" s="8">
        <f t="shared" si="11"/>
        <v>0</v>
      </c>
      <c r="P31" s="8">
        <f t="shared" si="12"/>
        <v>0</v>
      </c>
      <c r="Q31" s="8">
        <f t="shared" si="13"/>
        <v>0</v>
      </c>
      <c r="R31" s="8">
        <f t="shared" si="14"/>
        <v>0</v>
      </c>
      <c r="S31" s="8">
        <f t="shared" si="15"/>
        <v>0</v>
      </c>
      <c r="T31" s="8">
        <f t="shared" si="16"/>
        <v>0</v>
      </c>
      <c r="U31" s="8">
        <f t="shared" si="19"/>
        <v>0</v>
      </c>
      <c r="X31" s="73">
        <v>0.42470588235294127</v>
      </c>
      <c r="Y31" s="73">
        <v>0.47056743260983752</v>
      </c>
    </row>
    <row r="32" spans="1:25" x14ac:dyDescent="0.2">
      <c r="A32" t="s">
        <v>13</v>
      </c>
      <c r="B32" t="s">
        <v>5</v>
      </c>
      <c r="C32" t="s">
        <v>14</v>
      </c>
      <c r="D32">
        <v>55</v>
      </c>
      <c r="E32">
        <v>1466</v>
      </c>
      <c r="F32" s="15">
        <f t="shared" si="17"/>
        <v>17.247058823529411</v>
      </c>
      <c r="G32">
        <v>27.8</v>
      </c>
      <c r="H32">
        <v>2.8</v>
      </c>
      <c r="I32">
        <v>0.6</v>
      </c>
      <c r="J32">
        <v>2.9</v>
      </c>
      <c r="K32" s="15">
        <v>6.4096743251454953</v>
      </c>
      <c r="L32" s="15">
        <v>51.446073706980478</v>
      </c>
      <c r="M32" s="15">
        <f t="shared" si="18"/>
        <v>40.509674325145497</v>
      </c>
      <c r="N32" s="2"/>
      <c r="O32" s="8">
        <f t="shared" si="11"/>
        <v>0</v>
      </c>
      <c r="P32" s="8">
        <f t="shared" si="12"/>
        <v>0</v>
      </c>
      <c r="Q32" s="8">
        <f t="shared" si="13"/>
        <v>0</v>
      </c>
      <c r="R32" s="8">
        <f t="shared" si="14"/>
        <v>0</v>
      </c>
      <c r="S32" s="8">
        <f t="shared" si="15"/>
        <v>0</v>
      </c>
      <c r="T32" s="8">
        <f t="shared" si="16"/>
        <v>0</v>
      </c>
      <c r="U32" s="8">
        <f t="shared" si="19"/>
        <v>0</v>
      </c>
      <c r="X32" s="73">
        <v>0.43176470588235283</v>
      </c>
      <c r="Y32" s="73">
        <v>0.53273647695976079</v>
      </c>
    </row>
    <row r="33" spans="1:25" x14ac:dyDescent="0.2">
      <c r="A33" t="s">
        <v>13</v>
      </c>
      <c r="B33" t="s">
        <v>5</v>
      </c>
      <c r="C33" t="s">
        <v>14</v>
      </c>
      <c r="D33">
        <v>65</v>
      </c>
      <c r="E33">
        <v>1807</v>
      </c>
      <c r="F33" s="15">
        <f t="shared" si="17"/>
        <v>21.258823529411764</v>
      </c>
      <c r="G33">
        <v>31.8</v>
      </c>
      <c r="H33">
        <v>3</v>
      </c>
      <c r="I33">
        <v>0.5</v>
      </c>
      <c r="J33">
        <v>3.2</v>
      </c>
      <c r="K33" s="15">
        <v>6.3937645760068671</v>
      </c>
      <c r="L33" s="15">
        <v>51.722116011137032</v>
      </c>
      <c r="M33" s="15">
        <f t="shared" si="18"/>
        <v>44.893764576006866</v>
      </c>
      <c r="N33" s="2"/>
      <c r="O33" s="8">
        <f t="shared" si="11"/>
        <v>0</v>
      </c>
      <c r="P33" s="8">
        <f t="shared" si="12"/>
        <v>0</v>
      </c>
      <c r="Q33" s="8">
        <f t="shared" si="13"/>
        <v>0</v>
      </c>
      <c r="R33" s="8">
        <f t="shared" si="14"/>
        <v>0</v>
      </c>
      <c r="S33" s="8">
        <f t="shared" si="15"/>
        <v>0</v>
      </c>
      <c r="T33" s="8">
        <f t="shared" si="16"/>
        <v>0</v>
      </c>
      <c r="U33" s="8">
        <f t="shared" si="19"/>
        <v>0</v>
      </c>
      <c r="X33" s="73">
        <v>0.4011764705882353</v>
      </c>
      <c r="Y33" s="73">
        <v>0.4660132555017924</v>
      </c>
    </row>
    <row r="34" spans="1:25" x14ac:dyDescent="0.2">
      <c r="A34" t="s">
        <v>13</v>
      </c>
      <c r="B34" t="s">
        <v>5</v>
      </c>
      <c r="C34" t="s">
        <v>14</v>
      </c>
      <c r="D34">
        <v>75</v>
      </c>
      <c r="E34">
        <v>2133</v>
      </c>
      <c r="F34" s="15">
        <f t="shared" si="17"/>
        <v>25.094117647058823</v>
      </c>
      <c r="G34">
        <v>35.6</v>
      </c>
      <c r="H34">
        <v>3.1</v>
      </c>
      <c r="I34">
        <v>0.5</v>
      </c>
      <c r="J34">
        <v>3.4</v>
      </c>
      <c r="K34" s="15">
        <v>6.524335635954805</v>
      </c>
      <c r="L34" s="15">
        <v>51.892679382816326</v>
      </c>
      <c r="M34" s="15">
        <f t="shared" si="18"/>
        <v>49.124335635954807</v>
      </c>
      <c r="N34" s="2"/>
      <c r="O34" s="8">
        <f t="shared" si="11"/>
        <v>0</v>
      </c>
      <c r="P34" s="8">
        <f t="shared" si="12"/>
        <v>0</v>
      </c>
      <c r="Q34" s="8">
        <f t="shared" si="13"/>
        <v>0</v>
      </c>
      <c r="R34" s="8">
        <f t="shared" si="14"/>
        <v>0</v>
      </c>
      <c r="S34" s="8">
        <f t="shared" si="15"/>
        <v>0</v>
      </c>
      <c r="T34" s="8">
        <f t="shared" si="16"/>
        <v>0</v>
      </c>
      <c r="U34" s="8">
        <f t="shared" si="19"/>
        <v>0</v>
      </c>
      <c r="X34" s="73">
        <v>0.38352941176470595</v>
      </c>
      <c r="Y34" s="73">
        <v>0.44011344316272416</v>
      </c>
    </row>
    <row r="35" spans="1:25" x14ac:dyDescent="0.2">
      <c r="A35" t="s">
        <v>13</v>
      </c>
      <c r="B35" t="s">
        <v>5</v>
      </c>
      <c r="C35" t="s">
        <v>14</v>
      </c>
      <c r="D35">
        <v>85</v>
      </c>
      <c r="E35">
        <v>2443</v>
      </c>
      <c r="F35" s="15">
        <f t="shared" si="17"/>
        <v>28.741176470588236</v>
      </c>
      <c r="G35">
        <v>39</v>
      </c>
      <c r="H35">
        <v>3.2</v>
      </c>
      <c r="I35">
        <v>0.5</v>
      </c>
      <c r="J35">
        <v>3.7</v>
      </c>
      <c r="K35" s="15">
        <v>6.6525848509296805</v>
      </c>
      <c r="L35" s="15">
        <v>51.496170664970599</v>
      </c>
      <c r="M35" s="15">
        <f t="shared" si="18"/>
        <v>53.052584850929684</v>
      </c>
      <c r="N35" s="2"/>
      <c r="O35" s="8">
        <f t="shared" si="11"/>
        <v>0</v>
      </c>
      <c r="P35" s="8">
        <f t="shared" si="12"/>
        <v>0</v>
      </c>
      <c r="Q35" s="8">
        <f t="shared" si="13"/>
        <v>0</v>
      </c>
      <c r="R35" s="8">
        <f t="shared" si="14"/>
        <v>0</v>
      </c>
      <c r="S35" s="8">
        <f t="shared" si="15"/>
        <v>0</v>
      </c>
      <c r="T35" s="8">
        <f t="shared" si="16"/>
        <v>0</v>
      </c>
      <c r="U35" s="8">
        <f t="shared" si="19"/>
        <v>0</v>
      </c>
      <c r="X35" s="73">
        <v>0.36470588235294132</v>
      </c>
      <c r="Y35" s="73">
        <v>0.35317404971291494</v>
      </c>
    </row>
    <row r="36" spans="1:25" x14ac:dyDescent="0.2">
      <c r="A36" t="s">
        <v>13</v>
      </c>
      <c r="B36" t="s">
        <v>5</v>
      </c>
      <c r="C36" t="s">
        <v>14</v>
      </c>
      <c r="D36">
        <v>95</v>
      </c>
      <c r="E36">
        <v>2738</v>
      </c>
      <c r="F36" s="15">
        <f t="shared" si="17"/>
        <v>32.211764705882352</v>
      </c>
      <c r="G36">
        <v>42.3</v>
      </c>
      <c r="H36">
        <v>3.2</v>
      </c>
      <c r="I36">
        <v>0.5</v>
      </c>
      <c r="J36">
        <v>3.9</v>
      </c>
      <c r="K36" s="15">
        <v>6.5597393476072741</v>
      </c>
      <c r="L36" s="15">
        <v>51.63866050595265</v>
      </c>
      <c r="M36" s="15">
        <f t="shared" si="18"/>
        <v>56.459739347607275</v>
      </c>
      <c r="N36" s="2"/>
      <c r="O36" s="8">
        <f t="shared" si="11"/>
        <v>0</v>
      </c>
      <c r="P36" s="8">
        <f t="shared" si="12"/>
        <v>0</v>
      </c>
      <c r="Q36" s="8">
        <f t="shared" si="13"/>
        <v>0</v>
      </c>
      <c r="R36" s="8">
        <f t="shared" si="14"/>
        <v>0</v>
      </c>
      <c r="S36" s="8">
        <f t="shared" si="15"/>
        <v>0</v>
      </c>
      <c r="T36" s="8">
        <f t="shared" si="16"/>
        <v>0</v>
      </c>
      <c r="U36" s="8">
        <f t="shared" si="19"/>
        <v>0</v>
      </c>
      <c r="X36" s="73">
        <v>0.34705882352941159</v>
      </c>
      <c r="Y36" s="73">
        <v>0.35496443376596432</v>
      </c>
    </row>
    <row r="37" spans="1:25" x14ac:dyDescent="0.2">
      <c r="A37" t="s">
        <v>13</v>
      </c>
      <c r="B37" t="s">
        <v>5</v>
      </c>
      <c r="C37" t="s">
        <v>14</v>
      </c>
      <c r="D37">
        <v>105</v>
      </c>
      <c r="E37">
        <v>3017</v>
      </c>
      <c r="F37" s="15">
        <f t="shared" si="17"/>
        <v>35.494117647058822</v>
      </c>
      <c r="G37">
        <v>45.3</v>
      </c>
      <c r="H37">
        <v>3.3</v>
      </c>
      <c r="I37">
        <v>0.5</v>
      </c>
      <c r="J37">
        <v>4.2</v>
      </c>
      <c r="K37" s="15">
        <v>6.7737651332429438</v>
      </c>
      <c r="L37" s="15">
        <v>51.778804257365337</v>
      </c>
      <c r="M37" s="15">
        <f t="shared" si="18"/>
        <v>60.073765133242944</v>
      </c>
      <c r="N37" s="2"/>
      <c r="O37" s="8">
        <f t="shared" si="11"/>
        <v>0</v>
      </c>
      <c r="P37" s="8">
        <f t="shared" si="12"/>
        <v>0</v>
      </c>
      <c r="Q37" s="8">
        <f t="shared" si="13"/>
        <v>0</v>
      </c>
      <c r="R37" s="8">
        <f t="shared" si="14"/>
        <v>0</v>
      </c>
      <c r="S37" s="8">
        <f t="shared" si="15"/>
        <v>0</v>
      </c>
      <c r="T37" s="8">
        <f t="shared" si="16"/>
        <v>0</v>
      </c>
      <c r="U37" s="8">
        <f t="shared" si="19"/>
        <v>0</v>
      </c>
      <c r="X37" s="73">
        <v>0.32823529411764696</v>
      </c>
      <c r="Y37" s="73">
        <v>0.37541695370483552</v>
      </c>
    </row>
    <row r="38" spans="1:25" x14ac:dyDescent="0.2">
      <c r="A38" t="s">
        <v>13</v>
      </c>
      <c r="B38" t="s">
        <v>5</v>
      </c>
      <c r="C38" t="s">
        <v>14</v>
      </c>
      <c r="D38">
        <v>115</v>
      </c>
      <c r="E38">
        <v>3281</v>
      </c>
      <c r="F38" s="15">
        <f t="shared" si="17"/>
        <v>38.6</v>
      </c>
      <c r="G38">
        <v>48.1</v>
      </c>
      <c r="H38">
        <v>3.4</v>
      </c>
      <c r="I38">
        <v>0.5</v>
      </c>
      <c r="J38">
        <v>4.4000000000000004</v>
      </c>
      <c r="K38" s="15">
        <v>6.4557924532425606</v>
      </c>
      <c r="L38" s="15">
        <v>51.910015892059064</v>
      </c>
      <c r="M38" s="15">
        <f t="shared" si="18"/>
        <v>62.855792453242557</v>
      </c>
      <c r="N38" s="2"/>
      <c r="O38" s="8">
        <f t="shared" si="11"/>
        <v>0</v>
      </c>
      <c r="P38" s="8">
        <f t="shared" si="12"/>
        <v>0</v>
      </c>
      <c r="Q38" s="8">
        <f t="shared" si="13"/>
        <v>0</v>
      </c>
      <c r="R38" s="8">
        <f t="shared" si="14"/>
        <v>0</v>
      </c>
      <c r="S38" s="8">
        <f t="shared" si="15"/>
        <v>0</v>
      </c>
      <c r="T38" s="8">
        <f t="shared" si="16"/>
        <v>0</v>
      </c>
      <c r="U38" s="8">
        <f t="shared" si="19"/>
        <v>0</v>
      </c>
      <c r="X38" s="73">
        <v>0.31058823529411794</v>
      </c>
      <c r="Y38" s="73">
        <v>0.29132389546933413</v>
      </c>
    </row>
    <row r="39" spans="1:25" ht="13.5" thickBot="1" x14ac:dyDescent="0.25">
      <c r="A39" t="s">
        <v>13</v>
      </c>
      <c r="B39" t="s">
        <v>5</v>
      </c>
      <c r="C39" t="s">
        <v>14</v>
      </c>
      <c r="D39">
        <v>125</v>
      </c>
      <c r="E39">
        <v>3532</v>
      </c>
      <c r="F39" s="15">
        <f t="shared" si="17"/>
        <v>41.55294117647059</v>
      </c>
      <c r="G39">
        <v>50.7</v>
      </c>
      <c r="H39">
        <v>3.4</v>
      </c>
      <c r="I39">
        <v>0.5</v>
      </c>
      <c r="J39">
        <v>4.7</v>
      </c>
      <c r="K39" s="15">
        <v>6.7778888633934118</v>
      </c>
      <c r="L39" s="15">
        <v>52.863987337650116</v>
      </c>
      <c r="M39" s="15">
        <f t="shared" si="18"/>
        <v>66.077888863393412</v>
      </c>
      <c r="N39" s="2"/>
      <c r="O39" s="8">
        <f t="shared" si="11"/>
        <v>0</v>
      </c>
      <c r="P39" s="8">
        <f t="shared" si="12"/>
        <v>0</v>
      </c>
      <c r="Q39" s="8">
        <f t="shared" si="13"/>
        <v>0</v>
      </c>
      <c r="R39" s="8">
        <f t="shared" si="14"/>
        <v>0</v>
      </c>
      <c r="S39" s="8">
        <f t="shared" si="15"/>
        <v>0</v>
      </c>
      <c r="T39" s="8">
        <f t="shared" si="16"/>
        <v>0</v>
      </c>
      <c r="U39" s="8">
        <f t="shared" si="19"/>
        <v>0</v>
      </c>
      <c r="X39" s="73">
        <v>0.29529411764705882</v>
      </c>
      <c r="Y39" s="73">
        <v>0.41760678557419056</v>
      </c>
    </row>
    <row r="40" spans="1:25" ht="13.5" thickBot="1" x14ac:dyDescent="0.25">
      <c r="A40" s="6"/>
      <c r="B40" s="6"/>
      <c r="C40" s="6" t="s">
        <v>20</v>
      </c>
      <c r="D40" s="7"/>
      <c r="E40" s="7"/>
      <c r="F40" s="7"/>
      <c r="N40" s="3">
        <f>SUM(N26:N39)</f>
        <v>0</v>
      </c>
      <c r="O40" s="9">
        <f t="shared" ref="O40:T40" si="20">SUM(O26:O39)</f>
        <v>0</v>
      </c>
      <c r="P40" s="9">
        <f t="shared" si="20"/>
        <v>0</v>
      </c>
      <c r="Q40" s="9">
        <f t="shared" si="20"/>
        <v>0</v>
      </c>
      <c r="R40" s="9">
        <f t="shared" si="20"/>
        <v>0</v>
      </c>
      <c r="S40" s="9">
        <f t="shared" si="20"/>
        <v>0</v>
      </c>
      <c r="T40" s="9">
        <f t="shared" si="20"/>
        <v>0</v>
      </c>
      <c r="U40" s="10">
        <f t="shared" si="19"/>
        <v>0</v>
      </c>
      <c r="V40" s="21" t="e">
        <f>U40/N40</f>
        <v>#DIV/0!</v>
      </c>
      <c r="X40" s="73"/>
      <c r="Y40" s="73"/>
    </row>
    <row r="41" spans="1:25" ht="16.5" thickTop="1" thickBot="1" x14ac:dyDescent="0.25">
      <c r="C41" s="75" t="s">
        <v>48</v>
      </c>
      <c r="D41" s="76"/>
      <c r="E41" s="76"/>
      <c r="F41" s="77"/>
      <c r="N41" s="2"/>
      <c r="O41" s="29" t="e">
        <f>O40/N40</f>
        <v>#DIV/0!</v>
      </c>
      <c r="P41" s="23" t="e">
        <f>P40/N40</f>
        <v>#DIV/0!</v>
      </c>
      <c r="Q41" s="23" t="e">
        <f>Q40/N40</f>
        <v>#DIV/0!</v>
      </c>
      <c r="R41" s="23" t="e">
        <f>R40/N40</f>
        <v>#DIV/0!</v>
      </c>
      <c r="S41" s="23" t="e">
        <f>S40/N40</f>
        <v>#DIV/0!</v>
      </c>
      <c r="T41" s="30" t="e">
        <f>T40/N40</f>
        <v>#DIV/0!</v>
      </c>
      <c r="U41" s="24" t="e">
        <f>U40/N40</f>
        <v>#DIV/0!</v>
      </c>
      <c r="X41" s="73"/>
      <c r="Y41" s="73"/>
    </row>
    <row r="42" spans="1:25" ht="15.75" thickBot="1" x14ac:dyDescent="0.25">
      <c r="C42" s="78" t="s">
        <v>49</v>
      </c>
      <c r="D42" s="79"/>
      <c r="E42" s="79"/>
      <c r="F42" s="80"/>
      <c r="N42" s="2"/>
      <c r="O42" s="31" t="e">
        <f>O40/U40</f>
        <v>#DIV/0!</v>
      </c>
      <c r="P42" s="25" t="e">
        <f>P40/U40</f>
        <v>#DIV/0!</v>
      </c>
      <c r="Q42" s="25" t="e">
        <f>Q40/U40</f>
        <v>#DIV/0!</v>
      </c>
      <c r="R42" s="25" t="e">
        <f>R40/U40</f>
        <v>#DIV/0!</v>
      </c>
      <c r="S42" s="25" t="e">
        <f>S40/U40</f>
        <v>#DIV/0!</v>
      </c>
      <c r="T42" s="26" t="e">
        <f>T40/U40</f>
        <v>#DIV/0!</v>
      </c>
      <c r="U42" s="27" t="e">
        <f>SUM(O42:T42)</f>
        <v>#DIV/0!</v>
      </c>
      <c r="X42" s="73"/>
      <c r="Y42" s="73"/>
    </row>
    <row r="43" spans="1:25" x14ac:dyDescent="0.2">
      <c r="N43" s="4"/>
      <c r="X43" s="73"/>
      <c r="Y43" s="73"/>
    </row>
    <row r="44" spans="1:25" x14ac:dyDescent="0.2">
      <c r="A44" t="s">
        <v>11</v>
      </c>
      <c r="B44" t="s">
        <v>5</v>
      </c>
      <c r="C44" t="s">
        <v>12</v>
      </c>
      <c r="D44">
        <v>0</v>
      </c>
      <c r="E44">
        <v>0</v>
      </c>
      <c r="F44" s="15">
        <f>E44/85</f>
        <v>0</v>
      </c>
      <c r="G44">
        <v>0</v>
      </c>
      <c r="H44">
        <v>0</v>
      </c>
      <c r="I44">
        <v>1.7</v>
      </c>
      <c r="J44">
        <v>12.1</v>
      </c>
      <c r="K44" s="15">
        <v>4.7967501293477568</v>
      </c>
      <c r="L44" s="15">
        <v>53.074227861957652</v>
      </c>
      <c r="M44" s="15">
        <f>SUM(G44:K44)</f>
        <v>18.596750129347754</v>
      </c>
      <c r="N44" s="2"/>
      <c r="O44" s="8">
        <f t="shared" ref="O44:O57" si="21">($N44*G44)</f>
        <v>0</v>
      </c>
      <c r="P44" s="8">
        <f t="shared" ref="P44:P57" si="22">($N44*H44)</f>
        <v>0</v>
      </c>
      <c r="Q44" s="8">
        <f t="shared" ref="Q44:Q57" si="23">($N44*I44)</f>
        <v>0</v>
      </c>
      <c r="R44" s="8">
        <f t="shared" ref="R44:R57" si="24">($N44*J44)</f>
        <v>0</v>
      </c>
      <c r="S44" s="8">
        <f t="shared" ref="S44:S57" si="25">($N44*K44)</f>
        <v>0</v>
      </c>
      <c r="T44" s="8">
        <f t="shared" ref="T44:T57" si="26">($N44*L44)</f>
        <v>0</v>
      </c>
      <c r="U44" s="8">
        <f>SUM(O44:T44)</f>
        <v>0</v>
      </c>
      <c r="X44" s="73"/>
      <c r="Y44" s="73"/>
    </row>
    <row r="45" spans="1:25" x14ac:dyDescent="0.2">
      <c r="A45" t="s">
        <v>11</v>
      </c>
      <c r="B45" t="s">
        <v>5</v>
      </c>
      <c r="C45" t="s">
        <v>12</v>
      </c>
      <c r="D45">
        <v>5</v>
      </c>
      <c r="E45">
        <v>0</v>
      </c>
      <c r="F45" s="15">
        <f t="shared" ref="F45:F57" si="27">E45/85</f>
        <v>0</v>
      </c>
      <c r="G45">
        <v>2.5</v>
      </c>
      <c r="H45">
        <v>0.3</v>
      </c>
      <c r="I45">
        <v>1.7</v>
      </c>
      <c r="J45">
        <v>9.3000000000000007</v>
      </c>
      <c r="K45" s="15">
        <v>4.7967501293477568</v>
      </c>
      <c r="L45" s="15">
        <v>53.074227861957652</v>
      </c>
      <c r="M45" s="15">
        <f t="shared" ref="M45:M57" si="28">SUM(G45:K45)</f>
        <v>18.596750129347758</v>
      </c>
      <c r="N45" s="2"/>
      <c r="O45" s="8">
        <f t="shared" si="21"/>
        <v>0</v>
      </c>
      <c r="P45" s="8">
        <f t="shared" si="22"/>
        <v>0</v>
      </c>
      <c r="Q45" s="8">
        <f t="shared" si="23"/>
        <v>0</v>
      </c>
      <c r="R45" s="8">
        <f t="shared" si="24"/>
        <v>0</v>
      </c>
      <c r="S45" s="8">
        <f t="shared" si="25"/>
        <v>0</v>
      </c>
      <c r="T45" s="8">
        <f t="shared" si="26"/>
        <v>0</v>
      </c>
      <c r="U45" s="8">
        <f t="shared" ref="U45:U58" si="29">SUM(O45:T45)</f>
        <v>0</v>
      </c>
      <c r="X45" s="73">
        <v>0</v>
      </c>
      <c r="Y45" s="73">
        <v>0</v>
      </c>
    </row>
    <row r="46" spans="1:25" x14ac:dyDescent="0.2">
      <c r="A46" t="s">
        <v>11</v>
      </c>
      <c r="B46" t="s">
        <v>5</v>
      </c>
      <c r="C46" t="s">
        <v>12</v>
      </c>
      <c r="D46">
        <v>15</v>
      </c>
      <c r="E46">
        <v>522</v>
      </c>
      <c r="F46" s="15">
        <f t="shared" si="27"/>
        <v>6.1411764705882357</v>
      </c>
      <c r="G46">
        <v>10.9</v>
      </c>
      <c r="H46">
        <v>1.1000000000000001</v>
      </c>
      <c r="I46">
        <v>1.3</v>
      </c>
      <c r="J46">
        <v>5.9</v>
      </c>
      <c r="K46" s="15">
        <v>4.7967501293477568</v>
      </c>
      <c r="L46" s="15">
        <v>53.074227861957652</v>
      </c>
      <c r="M46" s="15">
        <f t="shared" si="28"/>
        <v>23.99675012934776</v>
      </c>
      <c r="N46" s="2"/>
      <c r="O46" s="8">
        <f t="shared" si="21"/>
        <v>0</v>
      </c>
      <c r="P46" s="8">
        <f t="shared" si="22"/>
        <v>0</v>
      </c>
      <c r="Q46" s="8">
        <f t="shared" si="23"/>
        <v>0</v>
      </c>
      <c r="R46" s="8">
        <f t="shared" si="24"/>
        <v>0</v>
      </c>
      <c r="S46" s="8">
        <f t="shared" si="25"/>
        <v>0</v>
      </c>
      <c r="T46" s="8">
        <f t="shared" si="26"/>
        <v>0</v>
      </c>
      <c r="U46" s="8">
        <f t="shared" si="29"/>
        <v>0</v>
      </c>
      <c r="X46" s="73">
        <v>0.61411764705882355</v>
      </c>
      <c r="Y46" s="73">
        <v>0.54000000000000059</v>
      </c>
    </row>
    <row r="47" spans="1:25" x14ac:dyDescent="0.2">
      <c r="A47" t="s">
        <v>11</v>
      </c>
      <c r="B47" t="s">
        <v>5</v>
      </c>
      <c r="C47" t="s">
        <v>12</v>
      </c>
      <c r="D47">
        <v>25</v>
      </c>
      <c r="E47">
        <v>1013</v>
      </c>
      <c r="F47" s="15">
        <f t="shared" si="27"/>
        <v>11.91764705882353</v>
      </c>
      <c r="G47">
        <v>19.7</v>
      </c>
      <c r="H47">
        <v>1.3</v>
      </c>
      <c r="I47">
        <v>1.2</v>
      </c>
      <c r="J47">
        <v>4.2</v>
      </c>
      <c r="K47" s="15">
        <v>5.08655047672673</v>
      </c>
      <c r="L47" s="15">
        <v>51.996540462613105</v>
      </c>
      <c r="M47" s="15">
        <f t="shared" si="28"/>
        <v>31.486550476726727</v>
      </c>
      <c r="N47" s="2"/>
      <c r="O47" s="8">
        <f t="shared" si="21"/>
        <v>0</v>
      </c>
      <c r="P47" s="8">
        <f t="shared" si="22"/>
        <v>0</v>
      </c>
      <c r="Q47" s="8">
        <f t="shared" si="23"/>
        <v>0</v>
      </c>
      <c r="R47" s="8">
        <f t="shared" si="24"/>
        <v>0</v>
      </c>
      <c r="S47" s="8">
        <f t="shared" si="25"/>
        <v>0</v>
      </c>
      <c r="T47" s="8">
        <f t="shared" si="26"/>
        <v>0</v>
      </c>
      <c r="U47" s="8">
        <f t="shared" si="29"/>
        <v>0</v>
      </c>
      <c r="X47" s="73">
        <v>0.5776470588235294</v>
      </c>
      <c r="Y47" s="73">
        <v>0.64121129480344197</v>
      </c>
    </row>
    <row r="48" spans="1:25" x14ac:dyDescent="0.2">
      <c r="A48" t="s">
        <v>11</v>
      </c>
      <c r="B48" t="s">
        <v>5</v>
      </c>
      <c r="C48" t="s">
        <v>12</v>
      </c>
      <c r="D48">
        <v>35</v>
      </c>
      <c r="E48">
        <v>1473</v>
      </c>
      <c r="F48" s="15">
        <f t="shared" si="27"/>
        <v>17.329411764705881</v>
      </c>
      <c r="G48">
        <v>27.5</v>
      </c>
      <c r="H48">
        <v>1.5</v>
      </c>
      <c r="I48">
        <v>1.1000000000000001</v>
      </c>
      <c r="J48">
        <v>3.4</v>
      </c>
      <c r="K48" s="15">
        <v>5.0739019353252539</v>
      </c>
      <c r="L48" s="15">
        <v>52.764912339791174</v>
      </c>
      <c r="M48" s="15">
        <f t="shared" si="28"/>
        <v>38.573901935325253</v>
      </c>
      <c r="N48" s="2"/>
      <c r="O48" s="8">
        <f t="shared" si="21"/>
        <v>0</v>
      </c>
      <c r="P48" s="8">
        <f t="shared" si="22"/>
        <v>0</v>
      </c>
      <c r="Q48" s="8">
        <f t="shared" si="23"/>
        <v>0</v>
      </c>
      <c r="R48" s="8">
        <f t="shared" si="24"/>
        <v>0</v>
      </c>
      <c r="S48" s="8">
        <f t="shared" si="25"/>
        <v>0</v>
      </c>
      <c r="T48" s="8">
        <f t="shared" si="26"/>
        <v>0</v>
      </c>
      <c r="U48" s="8">
        <f t="shared" si="29"/>
        <v>0</v>
      </c>
      <c r="X48" s="73">
        <v>0.54117647058823515</v>
      </c>
      <c r="Y48" s="73">
        <v>0.78557233357765877</v>
      </c>
    </row>
    <row r="49" spans="1:25" x14ac:dyDescent="0.2">
      <c r="A49" t="s">
        <v>11</v>
      </c>
      <c r="B49" t="s">
        <v>5</v>
      </c>
      <c r="C49" t="s">
        <v>12</v>
      </c>
      <c r="D49">
        <v>45</v>
      </c>
      <c r="E49">
        <v>1902</v>
      </c>
      <c r="F49" s="15">
        <f t="shared" si="27"/>
        <v>22.376470588235293</v>
      </c>
      <c r="G49">
        <v>34.299999999999997</v>
      </c>
      <c r="H49">
        <v>1.6</v>
      </c>
      <c r="I49">
        <v>1</v>
      </c>
      <c r="J49">
        <v>3.1</v>
      </c>
      <c r="K49" s="15">
        <v>4.8268613037106025</v>
      </c>
      <c r="L49" s="15">
        <v>54.140756485980575</v>
      </c>
      <c r="M49" s="15">
        <f t="shared" si="28"/>
        <v>44.826861303710601</v>
      </c>
      <c r="N49" s="2"/>
      <c r="O49" s="8">
        <f t="shared" si="21"/>
        <v>0</v>
      </c>
      <c r="P49" s="8">
        <f t="shared" si="22"/>
        <v>0</v>
      </c>
      <c r="Q49" s="8">
        <f t="shared" si="23"/>
        <v>0</v>
      </c>
      <c r="R49" s="8">
        <f t="shared" si="24"/>
        <v>0</v>
      </c>
      <c r="S49" s="8">
        <f t="shared" si="25"/>
        <v>0</v>
      </c>
      <c r="T49" s="8">
        <f t="shared" si="26"/>
        <v>0</v>
      </c>
      <c r="U49" s="8">
        <f t="shared" si="29"/>
        <v>0</v>
      </c>
      <c r="X49" s="73">
        <v>0.50470588235294112</v>
      </c>
      <c r="Y49" s="73">
        <v>0.76288035145747557</v>
      </c>
    </row>
    <row r="50" spans="1:25" x14ac:dyDescent="0.2">
      <c r="A50" t="s">
        <v>11</v>
      </c>
      <c r="B50" t="s">
        <v>5</v>
      </c>
      <c r="C50" t="s">
        <v>12</v>
      </c>
      <c r="D50">
        <v>55</v>
      </c>
      <c r="E50">
        <v>2300</v>
      </c>
      <c r="F50" s="15">
        <f t="shared" si="27"/>
        <v>27.058823529411764</v>
      </c>
      <c r="G50">
        <v>40.1</v>
      </c>
      <c r="H50">
        <v>1.7</v>
      </c>
      <c r="I50">
        <v>1</v>
      </c>
      <c r="J50">
        <v>3</v>
      </c>
      <c r="K50" s="15">
        <v>4.8036087485437839</v>
      </c>
      <c r="L50" s="15">
        <v>52.679016377696655</v>
      </c>
      <c r="M50" s="15">
        <f t="shared" si="28"/>
        <v>50.603608748543792</v>
      </c>
      <c r="N50" s="2"/>
      <c r="O50" s="8">
        <f t="shared" si="21"/>
        <v>0</v>
      </c>
      <c r="P50" s="8">
        <f t="shared" si="22"/>
        <v>0</v>
      </c>
      <c r="Q50" s="8">
        <f t="shared" si="23"/>
        <v>0</v>
      </c>
      <c r="R50" s="8">
        <f t="shared" si="24"/>
        <v>0</v>
      </c>
      <c r="S50" s="8">
        <f t="shared" si="25"/>
        <v>0</v>
      </c>
      <c r="T50" s="8">
        <f t="shared" si="26"/>
        <v>0</v>
      </c>
      <c r="U50" s="8">
        <f t="shared" si="29"/>
        <v>0</v>
      </c>
      <c r="X50" s="73">
        <v>0.46823529411764719</v>
      </c>
      <c r="Y50" s="73">
        <v>0.43150073365492714</v>
      </c>
    </row>
    <row r="51" spans="1:25" x14ac:dyDescent="0.2">
      <c r="A51" t="s">
        <v>11</v>
      </c>
      <c r="B51" t="s">
        <v>5</v>
      </c>
      <c r="C51" t="s">
        <v>12</v>
      </c>
      <c r="D51">
        <v>65</v>
      </c>
      <c r="E51">
        <v>2668</v>
      </c>
      <c r="F51" s="15">
        <f t="shared" si="27"/>
        <v>31.388235294117646</v>
      </c>
      <c r="G51">
        <v>45.7</v>
      </c>
      <c r="H51">
        <v>1.8</v>
      </c>
      <c r="I51">
        <v>0.9</v>
      </c>
      <c r="J51">
        <v>3.1</v>
      </c>
      <c r="K51" s="15">
        <v>4.7193059533080524</v>
      </c>
      <c r="L51" s="15">
        <v>52.330990490819424</v>
      </c>
      <c r="M51" s="15">
        <f t="shared" si="28"/>
        <v>56.219305953308051</v>
      </c>
      <c r="N51" s="2"/>
      <c r="O51" s="8">
        <f t="shared" si="21"/>
        <v>0</v>
      </c>
      <c r="P51" s="8">
        <f t="shared" si="22"/>
        <v>0</v>
      </c>
      <c r="Q51" s="8">
        <f t="shared" si="23"/>
        <v>0</v>
      </c>
      <c r="R51" s="8">
        <f t="shared" si="24"/>
        <v>0</v>
      </c>
      <c r="S51" s="8">
        <f t="shared" si="25"/>
        <v>0</v>
      </c>
      <c r="T51" s="8">
        <f t="shared" si="26"/>
        <v>0</v>
      </c>
      <c r="U51" s="8">
        <f t="shared" si="29"/>
        <v>0</v>
      </c>
      <c r="X51" s="73">
        <v>0.43294117647058811</v>
      </c>
      <c r="Y51" s="73">
        <v>0.52676713178870216</v>
      </c>
    </row>
    <row r="52" spans="1:25" x14ac:dyDescent="0.2">
      <c r="A52" t="s">
        <v>11</v>
      </c>
      <c r="B52" t="s">
        <v>5</v>
      </c>
      <c r="C52" t="s">
        <v>12</v>
      </c>
      <c r="D52">
        <v>75</v>
      </c>
      <c r="E52">
        <v>3004</v>
      </c>
      <c r="F52" s="15">
        <f t="shared" si="27"/>
        <v>35.341176470588238</v>
      </c>
      <c r="G52">
        <v>50</v>
      </c>
      <c r="H52">
        <v>1.8</v>
      </c>
      <c r="I52">
        <v>0.9</v>
      </c>
      <c r="J52">
        <v>3.2</v>
      </c>
      <c r="K52" s="15">
        <v>4.9017179542598024</v>
      </c>
      <c r="L52" s="15">
        <v>53.844184616252164</v>
      </c>
      <c r="M52" s="15">
        <f t="shared" si="28"/>
        <v>60.8017179542598</v>
      </c>
      <c r="N52" s="2"/>
      <c r="O52" s="8">
        <f t="shared" si="21"/>
        <v>0</v>
      </c>
      <c r="P52" s="8">
        <f t="shared" si="22"/>
        <v>0</v>
      </c>
      <c r="Q52" s="8">
        <f t="shared" si="23"/>
        <v>0</v>
      </c>
      <c r="R52" s="8">
        <f t="shared" si="24"/>
        <v>0</v>
      </c>
      <c r="S52" s="8">
        <f t="shared" si="25"/>
        <v>0</v>
      </c>
      <c r="T52" s="8">
        <f t="shared" si="26"/>
        <v>0</v>
      </c>
      <c r="U52" s="8">
        <f t="shared" si="29"/>
        <v>0</v>
      </c>
      <c r="X52" s="73">
        <v>0.39529411764705918</v>
      </c>
      <c r="Y52" s="73">
        <v>0.60956061263844963</v>
      </c>
    </row>
    <row r="53" spans="1:25" x14ac:dyDescent="0.2">
      <c r="A53" t="s">
        <v>11</v>
      </c>
      <c r="B53" t="s">
        <v>5</v>
      </c>
      <c r="C53" t="s">
        <v>12</v>
      </c>
      <c r="D53">
        <v>85</v>
      </c>
      <c r="E53">
        <v>3309</v>
      </c>
      <c r="F53" s="15">
        <f t="shared" si="27"/>
        <v>38.929411764705883</v>
      </c>
      <c r="G53">
        <v>53.9</v>
      </c>
      <c r="H53">
        <v>1.9</v>
      </c>
      <c r="I53">
        <v>0.9</v>
      </c>
      <c r="J53">
        <v>3.4</v>
      </c>
      <c r="K53" s="15">
        <v>4.5591047393521178</v>
      </c>
      <c r="L53" s="15">
        <v>53.391768547366041</v>
      </c>
      <c r="M53" s="15">
        <f t="shared" si="28"/>
        <v>64.659104739352117</v>
      </c>
      <c r="N53" s="2"/>
      <c r="O53" s="8">
        <f t="shared" si="21"/>
        <v>0</v>
      </c>
      <c r="P53" s="8">
        <f t="shared" si="22"/>
        <v>0</v>
      </c>
      <c r="Q53" s="8">
        <f t="shared" si="23"/>
        <v>0</v>
      </c>
      <c r="R53" s="8">
        <f t="shared" si="24"/>
        <v>0</v>
      </c>
      <c r="S53" s="8">
        <f t="shared" si="25"/>
        <v>0</v>
      </c>
      <c r="T53" s="8">
        <f t="shared" si="26"/>
        <v>0</v>
      </c>
      <c r="U53" s="8">
        <f t="shared" si="29"/>
        <v>0</v>
      </c>
      <c r="X53" s="73">
        <v>0.35882352941176449</v>
      </c>
      <c r="Y53" s="73">
        <v>0.34049707162061937</v>
      </c>
    </row>
    <row r="54" spans="1:25" x14ac:dyDescent="0.2">
      <c r="A54" t="s">
        <v>11</v>
      </c>
      <c r="B54" t="s">
        <v>5</v>
      </c>
      <c r="C54" t="s">
        <v>12</v>
      </c>
      <c r="D54">
        <v>95</v>
      </c>
      <c r="E54">
        <v>3584</v>
      </c>
      <c r="F54" s="15">
        <f t="shared" si="27"/>
        <v>42.164705882352941</v>
      </c>
      <c r="G54">
        <v>57.3</v>
      </c>
      <c r="H54">
        <v>1.9</v>
      </c>
      <c r="I54">
        <v>0.9</v>
      </c>
      <c r="J54">
        <v>3.6</v>
      </c>
      <c r="K54" s="15">
        <v>4.9460887829110609</v>
      </c>
      <c r="L54" s="15">
        <v>54.095522991753811</v>
      </c>
      <c r="M54" s="15">
        <f t="shared" si="28"/>
        <v>68.64608878291105</v>
      </c>
      <c r="N54" s="2"/>
      <c r="O54" s="8">
        <f t="shared" si="21"/>
        <v>0</v>
      </c>
      <c r="P54" s="8">
        <f t="shared" si="22"/>
        <v>0</v>
      </c>
      <c r="Q54" s="8">
        <f t="shared" si="23"/>
        <v>0</v>
      </c>
      <c r="R54" s="8">
        <f t="shared" si="24"/>
        <v>0</v>
      </c>
      <c r="S54" s="8">
        <f t="shared" si="25"/>
        <v>0</v>
      </c>
      <c r="T54" s="8">
        <f t="shared" si="26"/>
        <v>0</v>
      </c>
      <c r="U54" s="8">
        <f t="shared" si="29"/>
        <v>0</v>
      </c>
      <c r="X54" s="73">
        <v>0.32352941176470579</v>
      </c>
      <c r="Y54" s="73">
        <v>0.46907384879467029</v>
      </c>
    </row>
    <row r="55" spans="1:25" x14ac:dyDescent="0.2">
      <c r="A55" t="s">
        <v>11</v>
      </c>
      <c r="B55" t="s">
        <v>5</v>
      </c>
      <c r="C55" t="s">
        <v>12</v>
      </c>
      <c r="D55">
        <v>105</v>
      </c>
      <c r="E55">
        <v>3828</v>
      </c>
      <c r="F55" s="15">
        <f t="shared" si="27"/>
        <v>45.035294117647062</v>
      </c>
      <c r="G55">
        <v>60.4</v>
      </c>
      <c r="H55">
        <v>2</v>
      </c>
      <c r="I55">
        <v>0.9</v>
      </c>
      <c r="J55">
        <v>3.7</v>
      </c>
      <c r="K55" s="15">
        <v>4.7967501293477568</v>
      </c>
      <c r="L55" s="15">
        <v>53.074227861957652</v>
      </c>
      <c r="M55" s="15">
        <f t="shared" si="28"/>
        <v>71.796750129347757</v>
      </c>
      <c r="N55" s="2"/>
      <c r="O55" s="8">
        <f t="shared" si="21"/>
        <v>0</v>
      </c>
      <c r="P55" s="8">
        <f t="shared" si="22"/>
        <v>0</v>
      </c>
      <c r="Q55" s="8">
        <f t="shared" si="23"/>
        <v>0</v>
      </c>
      <c r="R55" s="8">
        <f t="shared" si="24"/>
        <v>0</v>
      </c>
      <c r="S55" s="8">
        <f t="shared" si="25"/>
        <v>0</v>
      </c>
      <c r="T55" s="8">
        <f t="shared" si="26"/>
        <v>0</v>
      </c>
      <c r="U55" s="8">
        <f t="shared" si="29"/>
        <v>0</v>
      </c>
      <c r="X55" s="73">
        <v>0.28705882352941214</v>
      </c>
      <c r="Y55" s="73">
        <v>0.21293662166405483</v>
      </c>
    </row>
    <row r="56" spans="1:25" x14ac:dyDescent="0.2">
      <c r="A56" t="s">
        <v>11</v>
      </c>
      <c r="B56" t="s">
        <v>5</v>
      </c>
      <c r="C56" t="s">
        <v>12</v>
      </c>
      <c r="D56">
        <v>115</v>
      </c>
      <c r="E56">
        <v>4040</v>
      </c>
      <c r="F56" s="15">
        <f t="shared" si="27"/>
        <v>47.529411764705884</v>
      </c>
      <c r="G56">
        <v>63</v>
      </c>
      <c r="H56">
        <v>2</v>
      </c>
      <c r="I56">
        <v>0.9</v>
      </c>
      <c r="J56">
        <v>3.9</v>
      </c>
      <c r="K56" s="15">
        <v>4.7967501293477568</v>
      </c>
      <c r="L56" s="15">
        <v>53.074227861957652</v>
      </c>
      <c r="M56" s="15">
        <f t="shared" si="28"/>
        <v>74.596750129347768</v>
      </c>
      <c r="N56" s="2"/>
      <c r="O56" s="8">
        <f t="shared" si="21"/>
        <v>0</v>
      </c>
      <c r="P56" s="8">
        <f t="shared" si="22"/>
        <v>0</v>
      </c>
      <c r="Q56" s="8">
        <f t="shared" si="23"/>
        <v>0</v>
      </c>
      <c r="R56" s="8">
        <f t="shared" si="24"/>
        <v>0</v>
      </c>
      <c r="S56" s="8">
        <f t="shared" si="25"/>
        <v>0</v>
      </c>
      <c r="T56" s="8">
        <f t="shared" si="26"/>
        <v>0</v>
      </c>
      <c r="U56" s="8">
        <f t="shared" si="29"/>
        <v>0</v>
      </c>
      <c r="X56" s="73">
        <v>0.24941176470588217</v>
      </c>
      <c r="Y56" s="73">
        <v>0.28000000000000114</v>
      </c>
    </row>
    <row r="57" spans="1:25" ht="13.5" thickBot="1" x14ac:dyDescent="0.25">
      <c r="A57" t="s">
        <v>11</v>
      </c>
      <c r="B57" t="s">
        <v>5</v>
      </c>
      <c r="C57" t="s">
        <v>12</v>
      </c>
      <c r="D57">
        <v>125</v>
      </c>
      <c r="E57">
        <v>4222</v>
      </c>
      <c r="F57" s="15">
        <f t="shared" si="27"/>
        <v>49.670588235294119</v>
      </c>
      <c r="G57">
        <v>65.3</v>
      </c>
      <c r="H57">
        <v>2.1</v>
      </c>
      <c r="I57">
        <v>0.9</v>
      </c>
      <c r="J57">
        <v>4</v>
      </c>
      <c r="K57" s="15">
        <v>4.5072232189487655</v>
      </c>
      <c r="L57" s="15">
        <v>53.843068760991095</v>
      </c>
      <c r="M57" s="15">
        <f t="shared" si="28"/>
        <v>76.807223218948764</v>
      </c>
      <c r="N57" s="2"/>
      <c r="O57" s="8">
        <f t="shared" si="21"/>
        <v>0</v>
      </c>
      <c r="P57" s="8">
        <f t="shared" si="22"/>
        <v>0</v>
      </c>
      <c r="Q57" s="8">
        <f t="shared" si="23"/>
        <v>0</v>
      </c>
      <c r="R57" s="8">
        <f t="shared" si="24"/>
        <v>0</v>
      </c>
      <c r="S57" s="8">
        <f t="shared" si="25"/>
        <v>0</v>
      </c>
      <c r="T57" s="8">
        <f t="shared" si="26"/>
        <v>0</v>
      </c>
      <c r="U57" s="8">
        <f t="shared" si="29"/>
        <v>0</v>
      </c>
      <c r="X57" s="73">
        <v>0.21411764705882347</v>
      </c>
      <c r="Y57" s="73">
        <v>0.29793139886344305</v>
      </c>
    </row>
    <row r="58" spans="1:25" ht="13.5" thickBot="1" x14ac:dyDescent="0.25">
      <c r="A58" s="6"/>
      <c r="B58" s="6"/>
      <c r="C58" s="6" t="s">
        <v>20</v>
      </c>
      <c r="D58" s="7"/>
      <c r="E58" s="7"/>
      <c r="F58" s="7"/>
      <c r="N58" s="3">
        <f>SUM(N44:N57)</f>
        <v>0</v>
      </c>
      <c r="O58" s="9">
        <f t="shared" ref="O58:T58" si="30">SUM(O44:O57)</f>
        <v>0</v>
      </c>
      <c r="P58" s="9">
        <f t="shared" si="30"/>
        <v>0</v>
      </c>
      <c r="Q58" s="9">
        <f t="shared" si="30"/>
        <v>0</v>
      </c>
      <c r="R58" s="9">
        <f t="shared" si="30"/>
        <v>0</v>
      </c>
      <c r="S58" s="9">
        <f t="shared" si="30"/>
        <v>0</v>
      </c>
      <c r="T58" s="9">
        <f t="shared" si="30"/>
        <v>0</v>
      </c>
      <c r="U58" s="10">
        <f t="shared" si="29"/>
        <v>0</v>
      </c>
      <c r="V58" s="21" t="e">
        <f>U58/N58</f>
        <v>#DIV/0!</v>
      </c>
      <c r="X58" s="73"/>
      <c r="Y58" s="73"/>
    </row>
    <row r="59" spans="1:25" ht="16.5" thickTop="1" thickBot="1" x14ac:dyDescent="0.25">
      <c r="C59" s="75" t="s">
        <v>48</v>
      </c>
      <c r="D59" s="76"/>
      <c r="E59" s="76"/>
      <c r="F59" s="77"/>
      <c r="N59" s="2"/>
      <c r="O59" s="29" t="e">
        <f>O58/N58</f>
        <v>#DIV/0!</v>
      </c>
      <c r="P59" s="23" t="e">
        <f>P58/N58</f>
        <v>#DIV/0!</v>
      </c>
      <c r="Q59" s="23" t="e">
        <f>Q58/N58</f>
        <v>#DIV/0!</v>
      </c>
      <c r="R59" s="23" t="e">
        <f>R58/N58</f>
        <v>#DIV/0!</v>
      </c>
      <c r="S59" s="23" t="e">
        <f>S58/N58</f>
        <v>#DIV/0!</v>
      </c>
      <c r="T59" s="30" t="e">
        <f>T58/N58</f>
        <v>#DIV/0!</v>
      </c>
      <c r="U59" s="24" t="e">
        <f>U58/N58</f>
        <v>#DIV/0!</v>
      </c>
      <c r="X59" s="73"/>
      <c r="Y59" s="73"/>
    </row>
    <row r="60" spans="1:25" ht="15.75" thickBot="1" x14ac:dyDescent="0.25">
      <c r="C60" s="78" t="s">
        <v>49</v>
      </c>
      <c r="D60" s="79"/>
      <c r="E60" s="79"/>
      <c r="F60" s="80"/>
      <c r="N60" s="2"/>
      <c r="O60" s="31" t="e">
        <f>O58/U58</f>
        <v>#DIV/0!</v>
      </c>
      <c r="P60" s="25" t="e">
        <f>P58/U58</f>
        <v>#DIV/0!</v>
      </c>
      <c r="Q60" s="25" t="e">
        <f>Q58/U58</f>
        <v>#DIV/0!</v>
      </c>
      <c r="R60" s="25" t="e">
        <f>R58/U58</f>
        <v>#DIV/0!</v>
      </c>
      <c r="S60" s="25" t="e">
        <f>S58/U58</f>
        <v>#DIV/0!</v>
      </c>
      <c r="T60" s="26" t="e">
        <f>T58/U58</f>
        <v>#DIV/0!</v>
      </c>
      <c r="U60" s="27" t="e">
        <f>SUM(O60:T60)</f>
        <v>#DIV/0!</v>
      </c>
      <c r="X60" s="73"/>
      <c r="Y60" s="73"/>
    </row>
    <row r="61" spans="1:25" x14ac:dyDescent="0.2">
      <c r="N61" s="2"/>
      <c r="X61" s="73"/>
      <c r="Y61" s="73"/>
    </row>
    <row r="62" spans="1:25" x14ac:dyDescent="0.2">
      <c r="A62" t="s">
        <v>9</v>
      </c>
      <c r="B62" t="s">
        <v>5</v>
      </c>
      <c r="C62" t="s">
        <v>10</v>
      </c>
      <c r="D62">
        <v>0</v>
      </c>
      <c r="E62">
        <v>0</v>
      </c>
      <c r="F62" s="15">
        <f>E62/85</f>
        <v>0</v>
      </c>
      <c r="G62">
        <v>0</v>
      </c>
      <c r="H62">
        <v>0</v>
      </c>
      <c r="I62">
        <v>0.8</v>
      </c>
      <c r="J62">
        <v>18.899999999999999</v>
      </c>
      <c r="K62" s="17">
        <v>4.436298542380352</v>
      </c>
      <c r="L62" s="17">
        <v>53.025598835691312</v>
      </c>
      <c r="M62" s="17">
        <f>SUM(G62:K62)</f>
        <v>24.136298542380352</v>
      </c>
      <c r="N62" s="2"/>
      <c r="O62" s="8">
        <f t="shared" ref="O62:T62" si="31">($N62*G62)</f>
        <v>0</v>
      </c>
      <c r="P62" s="8">
        <f t="shared" si="31"/>
        <v>0</v>
      </c>
      <c r="Q62" s="8">
        <f t="shared" si="31"/>
        <v>0</v>
      </c>
      <c r="R62" s="8">
        <f t="shared" si="31"/>
        <v>0</v>
      </c>
      <c r="S62" s="8">
        <f t="shared" si="31"/>
        <v>0</v>
      </c>
      <c r="T62" s="8">
        <f t="shared" si="31"/>
        <v>0</v>
      </c>
      <c r="U62" s="8">
        <f>SUM(O62:T62)</f>
        <v>0</v>
      </c>
      <c r="X62" s="73"/>
      <c r="Y62" s="73"/>
    </row>
    <row r="63" spans="1:25" x14ac:dyDescent="0.2">
      <c r="A63" t="s">
        <v>9</v>
      </c>
      <c r="B63" t="s">
        <v>5</v>
      </c>
      <c r="C63" t="s">
        <v>10</v>
      </c>
      <c r="D63">
        <v>5</v>
      </c>
      <c r="E63">
        <v>0</v>
      </c>
      <c r="F63" s="15">
        <f t="shared" ref="F63:F75" si="32">E63/85</f>
        <v>0</v>
      </c>
      <c r="G63">
        <v>2.8</v>
      </c>
      <c r="H63">
        <v>0.3</v>
      </c>
      <c r="I63">
        <v>0.8</v>
      </c>
      <c r="J63">
        <v>12.7</v>
      </c>
      <c r="K63" s="17">
        <v>4.436298542380352</v>
      </c>
      <c r="L63" s="17">
        <v>53.025598835691312</v>
      </c>
      <c r="M63" s="17">
        <f t="shared" ref="M63:M75" si="33">SUM(G63:K63)</f>
        <v>21.036298542380351</v>
      </c>
      <c r="N63" s="2"/>
      <c r="O63" s="8">
        <f t="shared" ref="O63:O75" si="34">($N63*G63)</f>
        <v>0</v>
      </c>
      <c r="P63" s="8">
        <f t="shared" ref="P63:P75" si="35">($N63*H63)</f>
        <v>0</v>
      </c>
      <c r="Q63" s="8">
        <f t="shared" ref="Q63:Q75" si="36">($N63*I63)</f>
        <v>0</v>
      </c>
      <c r="R63" s="8">
        <f t="shared" ref="R63:R75" si="37">($N63*J63)</f>
        <v>0</v>
      </c>
      <c r="S63" s="8">
        <f t="shared" ref="S63:S75" si="38">($N63*K63)</f>
        <v>0</v>
      </c>
      <c r="T63" s="8">
        <f t="shared" ref="T63:T75" si="39">($N63*L63)</f>
        <v>0</v>
      </c>
      <c r="U63" s="8">
        <f t="shared" ref="U63:U76" si="40">SUM(O63:T63)</f>
        <v>0</v>
      </c>
      <c r="X63" s="73">
        <v>0</v>
      </c>
      <c r="Y63" s="73">
        <v>-0.31000000000000083</v>
      </c>
    </row>
    <row r="64" spans="1:25" x14ac:dyDescent="0.2">
      <c r="A64" t="s">
        <v>9</v>
      </c>
      <c r="B64" t="s">
        <v>5</v>
      </c>
      <c r="C64" t="s">
        <v>10</v>
      </c>
      <c r="D64">
        <v>15</v>
      </c>
      <c r="E64">
        <v>779</v>
      </c>
      <c r="F64" s="15">
        <f t="shared" si="32"/>
        <v>9.1647058823529406</v>
      </c>
      <c r="G64">
        <v>17.399999999999999</v>
      </c>
      <c r="H64">
        <v>1.4</v>
      </c>
      <c r="I64">
        <v>0.8</v>
      </c>
      <c r="J64">
        <v>6.7</v>
      </c>
      <c r="K64" s="17">
        <v>4.5695968422539561</v>
      </c>
      <c r="L64" s="17">
        <v>52.048809560269923</v>
      </c>
      <c r="M64" s="17">
        <f t="shared" si="33"/>
        <v>30.869596842253955</v>
      </c>
      <c r="N64" s="2"/>
      <c r="O64" s="8">
        <f t="shared" si="34"/>
        <v>0</v>
      </c>
      <c r="P64" s="8">
        <f t="shared" si="35"/>
        <v>0</v>
      </c>
      <c r="Q64" s="8">
        <f t="shared" si="36"/>
        <v>0</v>
      </c>
      <c r="R64" s="8">
        <f t="shared" si="37"/>
        <v>0</v>
      </c>
      <c r="S64" s="8">
        <f t="shared" si="38"/>
        <v>0</v>
      </c>
      <c r="T64" s="8">
        <f t="shared" si="39"/>
        <v>0</v>
      </c>
      <c r="U64" s="8">
        <f t="shared" si="40"/>
        <v>0</v>
      </c>
      <c r="X64" s="73">
        <v>0.91647058823529404</v>
      </c>
      <c r="Y64" s="73">
        <v>0.88565090244522227</v>
      </c>
    </row>
    <row r="65" spans="1:25" x14ac:dyDescent="0.2">
      <c r="A65" t="s">
        <v>9</v>
      </c>
      <c r="B65" t="s">
        <v>5</v>
      </c>
      <c r="C65" t="s">
        <v>10</v>
      </c>
      <c r="D65">
        <v>25</v>
      </c>
      <c r="E65">
        <v>1368</v>
      </c>
      <c r="F65" s="15">
        <f t="shared" si="32"/>
        <v>16.094117647058823</v>
      </c>
      <c r="G65">
        <v>29.1</v>
      </c>
      <c r="H65">
        <v>1.6</v>
      </c>
      <c r="I65">
        <v>0.7</v>
      </c>
      <c r="J65">
        <v>4.4000000000000004</v>
      </c>
      <c r="K65" s="17">
        <v>5.1620361670665726</v>
      </c>
      <c r="L65" s="17">
        <v>48.843187967183326</v>
      </c>
      <c r="M65" s="17">
        <f t="shared" si="33"/>
        <v>40.962036167066579</v>
      </c>
      <c r="N65" s="2"/>
      <c r="O65" s="8">
        <f t="shared" si="34"/>
        <v>0</v>
      </c>
      <c r="P65" s="8">
        <f t="shared" si="35"/>
        <v>0</v>
      </c>
      <c r="Q65" s="8">
        <f t="shared" si="36"/>
        <v>0</v>
      </c>
      <c r="R65" s="8">
        <f t="shared" si="37"/>
        <v>0</v>
      </c>
      <c r="S65" s="8">
        <f t="shared" si="38"/>
        <v>0</v>
      </c>
      <c r="T65" s="8">
        <f t="shared" si="39"/>
        <v>0</v>
      </c>
      <c r="U65" s="8">
        <f t="shared" si="40"/>
        <v>0</v>
      </c>
      <c r="X65" s="73">
        <v>0.69294117647058828</v>
      </c>
      <c r="Y65" s="73">
        <v>0.68868177317260115</v>
      </c>
    </row>
    <row r="66" spans="1:25" x14ac:dyDescent="0.2">
      <c r="A66" t="s">
        <v>9</v>
      </c>
      <c r="B66" t="s">
        <v>5</v>
      </c>
      <c r="C66" t="s">
        <v>10</v>
      </c>
      <c r="D66">
        <v>35</v>
      </c>
      <c r="E66">
        <v>1934</v>
      </c>
      <c r="F66" s="15">
        <f t="shared" si="32"/>
        <v>22.752941176470589</v>
      </c>
      <c r="G66">
        <v>38.9</v>
      </c>
      <c r="H66">
        <v>1.7</v>
      </c>
      <c r="I66">
        <v>0.7</v>
      </c>
      <c r="J66">
        <v>3.7</v>
      </c>
      <c r="K66" s="17">
        <v>4.436298542380352</v>
      </c>
      <c r="L66" s="17">
        <v>52.181584952278627</v>
      </c>
      <c r="M66" s="17">
        <f t="shared" si="33"/>
        <v>49.436298542380356</v>
      </c>
      <c r="N66" s="2"/>
      <c r="O66" s="8">
        <f t="shared" si="34"/>
        <v>0</v>
      </c>
      <c r="P66" s="8">
        <f t="shared" si="35"/>
        <v>0</v>
      </c>
      <c r="Q66" s="8">
        <f t="shared" si="36"/>
        <v>0</v>
      </c>
      <c r="R66" s="8">
        <f t="shared" si="37"/>
        <v>0</v>
      </c>
      <c r="S66" s="8">
        <f t="shared" si="38"/>
        <v>0</v>
      </c>
      <c r="T66" s="8">
        <f t="shared" si="39"/>
        <v>0</v>
      </c>
      <c r="U66" s="8">
        <f t="shared" si="40"/>
        <v>0</v>
      </c>
      <c r="X66" s="73">
        <v>0.66588235294117659</v>
      </c>
      <c r="Y66" s="73">
        <v>1.1812659360409086</v>
      </c>
    </row>
    <row r="67" spans="1:25" x14ac:dyDescent="0.2">
      <c r="A67" t="s">
        <v>9</v>
      </c>
      <c r="B67" t="s">
        <v>5</v>
      </c>
      <c r="C67" t="s">
        <v>10</v>
      </c>
      <c r="D67">
        <v>45</v>
      </c>
      <c r="E67">
        <v>2477</v>
      </c>
      <c r="F67" s="15">
        <f t="shared" si="32"/>
        <v>29.141176470588235</v>
      </c>
      <c r="G67">
        <v>47.8</v>
      </c>
      <c r="H67">
        <v>1.8</v>
      </c>
      <c r="I67">
        <v>0.7</v>
      </c>
      <c r="J67">
        <v>3.7</v>
      </c>
      <c r="K67" s="17">
        <v>4.9168470657690815</v>
      </c>
      <c r="L67" s="17">
        <v>52.28194992581512</v>
      </c>
      <c r="M67" s="17">
        <f t="shared" si="33"/>
        <v>58.916847065769083</v>
      </c>
      <c r="N67" s="2"/>
      <c r="O67" s="8">
        <f t="shared" si="34"/>
        <v>0</v>
      </c>
      <c r="P67" s="8">
        <f t="shared" si="35"/>
        <v>0</v>
      </c>
      <c r="Q67" s="8">
        <f t="shared" si="36"/>
        <v>0</v>
      </c>
      <c r="R67" s="8">
        <f t="shared" si="37"/>
        <v>0</v>
      </c>
      <c r="S67" s="8">
        <f t="shared" si="38"/>
        <v>0</v>
      </c>
      <c r="T67" s="8">
        <f t="shared" si="39"/>
        <v>0</v>
      </c>
      <c r="U67" s="8">
        <f t="shared" si="40"/>
        <v>0</v>
      </c>
      <c r="X67" s="73">
        <v>0.63882352941176457</v>
      </c>
      <c r="Y67" s="73">
        <v>0.95809134969252197</v>
      </c>
    </row>
    <row r="68" spans="1:25" x14ac:dyDescent="0.2">
      <c r="A68" t="s">
        <v>9</v>
      </c>
      <c r="B68" t="s">
        <v>5</v>
      </c>
      <c r="C68" t="s">
        <v>10</v>
      </c>
      <c r="D68">
        <v>55</v>
      </c>
      <c r="E68">
        <v>2996</v>
      </c>
      <c r="F68" s="15">
        <f t="shared" si="32"/>
        <v>35.247058823529414</v>
      </c>
      <c r="G68">
        <v>55.4</v>
      </c>
      <c r="H68">
        <v>1.9</v>
      </c>
      <c r="I68">
        <v>0.7</v>
      </c>
      <c r="J68">
        <v>4</v>
      </c>
      <c r="K68" s="17">
        <v>5.2819017944680242</v>
      </c>
      <c r="L68" s="17">
        <v>53.893188377569167</v>
      </c>
      <c r="M68" s="17">
        <f t="shared" si="33"/>
        <v>67.281901794468027</v>
      </c>
      <c r="N68" s="2"/>
      <c r="O68" s="8">
        <f t="shared" si="34"/>
        <v>0</v>
      </c>
      <c r="P68" s="8">
        <f t="shared" si="35"/>
        <v>0</v>
      </c>
      <c r="Q68" s="8">
        <f t="shared" si="36"/>
        <v>0</v>
      </c>
      <c r="R68" s="8">
        <f t="shared" si="37"/>
        <v>0</v>
      </c>
      <c r="S68" s="8">
        <f t="shared" si="38"/>
        <v>0</v>
      </c>
      <c r="T68" s="8">
        <f t="shared" si="39"/>
        <v>0</v>
      </c>
      <c r="U68" s="8">
        <f t="shared" si="40"/>
        <v>0</v>
      </c>
      <c r="X68" s="73">
        <v>0.61058823529411799</v>
      </c>
      <c r="Y68" s="73">
        <v>0.99762931804529842</v>
      </c>
    </row>
    <row r="69" spans="1:25" x14ac:dyDescent="0.2">
      <c r="A69" t="s">
        <v>9</v>
      </c>
      <c r="B69" t="s">
        <v>5</v>
      </c>
      <c r="C69" t="s">
        <v>10</v>
      </c>
      <c r="D69">
        <v>65</v>
      </c>
      <c r="E69">
        <v>3492</v>
      </c>
      <c r="F69" s="15">
        <f t="shared" si="32"/>
        <v>41.082352941176474</v>
      </c>
      <c r="G69">
        <v>62.4</v>
      </c>
      <c r="H69">
        <v>1.9</v>
      </c>
      <c r="I69">
        <v>0.7</v>
      </c>
      <c r="J69">
        <v>4.4000000000000004</v>
      </c>
      <c r="K69" s="17">
        <v>5.2018172722495484</v>
      </c>
      <c r="L69" s="17">
        <v>52.213505748236365</v>
      </c>
      <c r="M69" s="17">
        <f t="shared" si="33"/>
        <v>74.601817272249548</v>
      </c>
      <c r="N69" s="2"/>
      <c r="O69" s="8">
        <f t="shared" si="34"/>
        <v>0</v>
      </c>
      <c r="P69" s="8">
        <f t="shared" si="35"/>
        <v>0</v>
      </c>
      <c r="Q69" s="8">
        <f t="shared" si="36"/>
        <v>0</v>
      </c>
      <c r="R69" s="8">
        <f t="shared" si="37"/>
        <v>0</v>
      </c>
      <c r="S69" s="8">
        <f t="shared" si="38"/>
        <v>0</v>
      </c>
      <c r="T69" s="8">
        <f t="shared" si="39"/>
        <v>0</v>
      </c>
      <c r="U69" s="8">
        <f t="shared" si="40"/>
        <v>0</v>
      </c>
      <c r="X69" s="73">
        <v>0.58352941176470596</v>
      </c>
      <c r="Y69" s="73">
        <v>0.5640232848448733</v>
      </c>
    </row>
    <row r="70" spans="1:25" x14ac:dyDescent="0.2">
      <c r="A70" t="s">
        <v>9</v>
      </c>
      <c r="B70" t="s">
        <v>5</v>
      </c>
      <c r="C70" t="s">
        <v>10</v>
      </c>
      <c r="D70">
        <v>75</v>
      </c>
      <c r="E70">
        <v>3965</v>
      </c>
      <c r="F70" s="15">
        <f t="shared" si="32"/>
        <v>46.647058823529413</v>
      </c>
      <c r="G70">
        <v>69.099999999999994</v>
      </c>
      <c r="H70">
        <v>2</v>
      </c>
      <c r="I70">
        <v>0.7</v>
      </c>
      <c r="J70">
        <v>4.8</v>
      </c>
      <c r="K70" s="17">
        <v>5.4919625902052651</v>
      </c>
      <c r="L70" s="17">
        <v>54.246079241839553</v>
      </c>
      <c r="M70" s="17">
        <f t="shared" si="33"/>
        <v>82.091962590205256</v>
      </c>
      <c r="N70" s="2"/>
      <c r="O70" s="8">
        <f t="shared" si="34"/>
        <v>0</v>
      </c>
      <c r="P70" s="8">
        <f t="shared" si="35"/>
        <v>0</v>
      </c>
      <c r="Q70" s="8">
        <f t="shared" si="36"/>
        <v>0</v>
      </c>
      <c r="R70" s="8">
        <f t="shared" si="37"/>
        <v>0</v>
      </c>
      <c r="S70" s="8">
        <f t="shared" si="38"/>
        <v>0</v>
      </c>
      <c r="T70" s="8">
        <f t="shared" si="39"/>
        <v>0</v>
      </c>
      <c r="U70" s="8">
        <f t="shared" si="40"/>
        <v>0</v>
      </c>
      <c r="X70" s="73">
        <v>0.55647058823529394</v>
      </c>
      <c r="Y70" s="73">
        <v>0.9522718811558889</v>
      </c>
    </row>
    <row r="71" spans="1:25" x14ac:dyDescent="0.2">
      <c r="A71" t="s">
        <v>9</v>
      </c>
      <c r="B71" t="s">
        <v>5</v>
      </c>
      <c r="C71" t="s">
        <v>10</v>
      </c>
      <c r="D71">
        <v>85</v>
      </c>
      <c r="E71">
        <v>4415</v>
      </c>
      <c r="F71" s="15">
        <f t="shared" si="32"/>
        <v>51.941176470588232</v>
      </c>
      <c r="G71">
        <v>75.3</v>
      </c>
      <c r="H71">
        <v>2</v>
      </c>
      <c r="I71">
        <v>0.7</v>
      </c>
      <c r="J71">
        <v>5.2</v>
      </c>
      <c r="K71" s="17">
        <v>5.7080930411541075</v>
      </c>
      <c r="L71" s="17">
        <v>51.383074742789105</v>
      </c>
      <c r="M71" s="17">
        <f t="shared" si="33"/>
        <v>88.908093041154103</v>
      </c>
      <c r="N71" s="2"/>
      <c r="O71" s="8">
        <f t="shared" si="34"/>
        <v>0</v>
      </c>
      <c r="P71" s="8">
        <f t="shared" si="35"/>
        <v>0</v>
      </c>
      <c r="Q71" s="8">
        <f t="shared" si="36"/>
        <v>0</v>
      </c>
      <c r="R71" s="8">
        <f t="shared" si="37"/>
        <v>0</v>
      </c>
      <c r="S71" s="8">
        <f t="shared" si="38"/>
        <v>0</v>
      </c>
      <c r="T71" s="8">
        <f t="shared" si="39"/>
        <v>0</v>
      </c>
      <c r="U71" s="8">
        <f t="shared" si="40"/>
        <v>0</v>
      </c>
      <c r="X71" s="73">
        <v>0.52941176470588192</v>
      </c>
      <c r="Y71" s="73">
        <v>0.39531259518983858</v>
      </c>
    </row>
    <row r="72" spans="1:25" x14ac:dyDescent="0.2">
      <c r="A72" t="s">
        <v>9</v>
      </c>
      <c r="B72" t="s">
        <v>5</v>
      </c>
      <c r="C72" t="s">
        <v>10</v>
      </c>
      <c r="D72">
        <v>95</v>
      </c>
      <c r="E72">
        <v>4842</v>
      </c>
      <c r="F72" s="15">
        <f t="shared" si="32"/>
        <v>56.964705882352938</v>
      </c>
      <c r="G72">
        <v>81.099999999999994</v>
      </c>
      <c r="H72">
        <v>2</v>
      </c>
      <c r="I72">
        <v>0.7</v>
      </c>
      <c r="J72">
        <v>5.6</v>
      </c>
      <c r="K72" s="17">
        <v>5.3392258095095411</v>
      </c>
      <c r="L72" s="17">
        <v>50.534878889199511</v>
      </c>
      <c r="M72" s="17">
        <f t="shared" si="33"/>
        <v>94.739225809509534</v>
      </c>
      <c r="N72" s="2"/>
      <c r="O72" s="8">
        <f t="shared" si="34"/>
        <v>0</v>
      </c>
      <c r="P72" s="8">
        <f t="shared" si="35"/>
        <v>0</v>
      </c>
      <c r="Q72" s="8">
        <f t="shared" si="36"/>
        <v>0</v>
      </c>
      <c r="R72" s="8">
        <f t="shared" si="37"/>
        <v>0</v>
      </c>
      <c r="S72" s="8">
        <f t="shared" si="38"/>
        <v>0</v>
      </c>
      <c r="T72" s="8">
        <f t="shared" si="39"/>
        <v>0</v>
      </c>
      <c r="U72" s="8">
        <f t="shared" si="40"/>
        <v>0</v>
      </c>
      <c r="X72" s="73">
        <v>0.50235294117647056</v>
      </c>
      <c r="Y72" s="73">
        <v>0.49829369147658442</v>
      </c>
    </row>
    <row r="73" spans="1:25" x14ac:dyDescent="0.2">
      <c r="A73" t="s">
        <v>9</v>
      </c>
      <c r="B73" t="s">
        <v>5</v>
      </c>
      <c r="C73" t="s">
        <v>10</v>
      </c>
      <c r="D73">
        <v>105</v>
      </c>
      <c r="E73">
        <v>5246</v>
      </c>
      <c r="F73" s="15">
        <f t="shared" si="32"/>
        <v>61.71764705882353</v>
      </c>
      <c r="G73">
        <v>86.6</v>
      </c>
      <c r="H73">
        <v>2.1</v>
      </c>
      <c r="I73">
        <v>0.7</v>
      </c>
      <c r="J73">
        <v>5.9</v>
      </c>
      <c r="K73" s="17">
        <v>5.3114032403827363</v>
      </c>
      <c r="L73" s="17">
        <v>53.025598835691312</v>
      </c>
      <c r="M73" s="17">
        <f t="shared" si="33"/>
        <v>100.61140324038273</v>
      </c>
      <c r="N73" s="2"/>
      <c r="O73" s="8">
        <f t="shared" si="34"/>
        <v>0</v>
      </c>
      <c r="P73" s="8">
        <f t="shared" si="35"/>
        <v>0</v>
      </c>
      <c r="Q73" s="8">
        <f t="shared" si="36"/>
        <v>0</v>
      </c>
      <c r="R73" s="8">
        <f t="shared" si="37"/>
        <v>0</v>
      </c>
      <c r="S73" s="8">
        <f t="shared" si="38"/>
        <v>0</v>
      </c>
      <c r="T73" s="8">
        <f t="shared" si="39"/>
        <v>0</v>
      </c>
      <c r="U73" s="8">
        <f t="shared" si="40"/>
        <v>0</v>
      </c>
      <c r="X73" s="73">
        <v>0.47529411764705926</v>
      </c>
      <c r="Y73" s="73">
        <v>0.83628973773650161</v>
      </c>
    </row>
    <row r="74" spans="1:25" x14ac:dyDescent="0.2">
      <c r="A74" t="s">
        <v>9</v>
      </c>
      <c r="B74" t="s">
        <v>5</v>
      </c>
      <c r="C74" t="s">
        <v>10</v>
      </c>
      <c r="D74">
        <v>115</v>
      </c>
      <c r="E74">
        <v>5626</v>
      </c>
      <c r="F74" s="15">
        <f t="shared" si="32"/>
        <v>66.188235294117646</v>
      </c>
      <c r="G74">
        <v>91.7</v>
      </c>
      <c r="H74">
        <v>2.1</v>
      </c>
      <c r="I74">
        <v>0.7</v>
      </c>
      <c r="J74">
        <v>6.3</v>
      </c>
      <c r="K74" s="17">
        <v>5.3114032403827363</v>
      </c>
      <c r="L74" s="17">
        <v>53.025598835691312</v>
      </c>
      <c r="M74" s="17">
        <f t="shared" si="33"/>
        <v>106.11140324038273</v>
      </c>
      <c r="N74" s="2"/>
      <c r="O74" s="8">
        <f t="shared" si="34"/>
        <v>0</v>
      </c>
      <c r="P74" s="8">
        <f t="shared" si="35"/>
        <v>0</v>
      </c>
      <c r="Q74" s="8">
        <f t="shared" si="36"/>
        <v>0</v>
      </c>
      <c r="R74" s="8">
        <f t="shared" si="37"/>
        <v>0</v>
      </c>
      <c r="S74" s="8">
        <f t="shared" si="38"/>
        <v>0</v>
      </c>
      <c r="T74" s="8">
        <f t="shared" si="39"/>
        <v>0</v>
      </c>
      <c r="U74" s="8">
        <f t="shared" si="40"/>
        <v>0</v>
      </c>
      <c r="X74" s="73">
        <v>0.44705882352941162</v>
      </c>
      <c r="Y74" s="73">
        <v>0.55000000000000004</v>
      </c>
    </row>
    <row r="75" spans="1:25" ht="13.5" thickBot="1" x14ac:dyDescent="0.25">
      <c r="A75" t="s">
        <v>9</v>
      </c>
      <c r="B75" t="s">
        <v>5</v>
      </c>
      <c r="C75" t="s">
        <v>10</v>
      </c>
      <c r="D75">
        <v>125</v>
      </c>
      <c r="E75">
        <v>5983</v>
      </c>
      <c r="F75" s="15">
        <f t="shared" si="32"/>
        <v>70.388235294117649</v>
      </c>
      <c r="G75">
        <v>96.4</v>
      </c>
      <c r="H75">
        <v>2.1</v>
      </c>
      <c r="I75">
        <v>0.7</v>
      </c>
      <c r="J75">
        <v>6.6</v>
      </c>
      <c r="K75" s="17">
        <v>5.3114032403827363</v>
      </c>
      <c r="L75" s="17">
        <v>53.025598835691312</v>
      </c>
      <c r="M75" s="17">
        <f t="shared" si="33"/>
        <v>111.11140324038273</v>
      </c>
      <c r="N75" s="2"/>
      <c r="O75" s="8">
        <f t="shared" si="34"/>
        <v>0</v>
      </c>
      <c r="P75" s="8">
        <f t="shared" si="35"/>
        <v>0</v>
      </c>
      <c r="Q75" s="8">
        <f t="shared" si="36"/>
        <v>0</v>
      </c>
      <c r="R75" s="8">
        <f t="shared" si="37"/>
        <v>0</v>
      </c>
      <c r="S75" s="8">
        <f t="shared" si="38"/>
        <v>0</v>
      </c>
      <c r="T75" s="8">
        <f t="shared" si="39"/>
        <v>0</v>
      </c>
      <c r="U75" s="8">
        <f t="shared" si="40"/>
        <v>0</v>
      </c>
      <c r="X75" s="73">
        <v>0.42000000000000026</v>
      </c>
      <c r="Y75" s="73">
        <v>0.5</v>
      </c>
    </row>
    <row r="76" spans="1:25" ht="13.5" thickBot="1" x14ac:dyDescent="0.25">
      <c r="A76" s="6"/>
      <c r="B76" s="6"/>
      <c r="C76" s="6" t="s">
        <v>20</v>
      </c>
      <c r="D76" s="7"/>
      <c r="E76" s="7"/>
      <c r="F76" s="7"/>
      <c r="N76" s="3">
        <f t="shared" ref="N76:T76" si="41">SUM(N62:N75)</f>
        <v>0</v>
      </c>
      <c r="O76" s="9">
        <f t="shared" si="41"/>
        <v>0</v>
      </c>
      <c r="P76" s="9">
        <f t="shared" si="41"/>
        <v>0</v>
      </c>
      <c r="Q76" s="9">
        <f t="shared" si="41"/>
        <v>0</v>
      </c>
      <c r="R76" s="9">
        <f t="shared" si="41"/>
        <v>0</v>
      </c>
      <c r="S76" s="9">
        <f t="shared" si="41"/>
        <v>0</v>
      </c>
      <c r="T76" s="9">
        <f t="shared" si="41"/>
        <v>0</v>
      </c>
      <c r="U76" s="10">
        <f t="shared" si="40"/>
        <v>0</v>
      </c>
      <c r="V76" s="21" t="e">
        <f>U76/N76</f>
        <v>#DIV/0!</v>
      </c>
      <c r="X76" s="73"/>
      <c r="Y76" s="73"/>
    </row>
    <row r="77" spans="1:25" ht="16.5" thickTop="1" thickBot="1" x14ac:dyDescent="0.25">
      <c r="C77" s="75" t="s">
        <v>48</v>
      </c>
      <c r="D77" s="76"/>
      <c r="E77" s="76"/>
      <c r="F77" s="77"/>
      <c r="N77" s="2"/>
      <c r="O77" s="29" t="e">
        <f>O76/N76</f>
        <v>#DIV/0!</v>
      </c>
      <c r="P77" s="23" t="e">
        <f>P76/N76</f>
        <v>#DIV/0!</v>
      </c>
      <c r="Q77" s="23" t="e">
        <f>Q76/N76</f>
        <v>#DIV/0!</v>
      </c>
      <c r="R77" s="23" t="e">
        <f>R76/N76</f>
        <v>#DIV/0!</v>
      </c>
      <c r="S77" s="23" t="e">
        <f>S76/N76</f>
        <v>#DIV/0!</v>
      </c>
      <c r="T77" s="30" t="e">
        <f>T76/N76</f>
        <v>#DIV/0!</v>
      </c>
      <c r="U77" s="24" t="e">
        <f>U76/N76</f>
        <v>#DIV/0!</v>
      </c>
      <c r="X77" s="73"/>
      <c r="Y77" s="73"/>
    </row>
    <row r="78" spans="1:25" ht="15.75" thickBot="1" x14ac:dyDescent="0.25">
      <c r="C78" s="78" t="s">
        <v>49</v>
      </c>
      <c r="D78" s="79"/>
      <c r="E78" s="79"/>
      <c r="F78" s="80"/>
      <c r="N78" s="2"/>
      <c r="O78" s="31" t="e">
        <f>O76/U76</f>
        <v>#DIV/0!</v>
      </c>
      <c r="P78" s="25" t="e">
        <f>P76/U76</f>
        <v>#DIV/0!</v>
      </c>
      <c r="Q78" s="25" t="e">
        <f>Q76/U76</f>
        <v>#DIV/0!</v>
      </c>
      <c r="R78" s="25" t="e">
        <f>R76/U76</f>
        <v>#DIV/0!</v>
      </c>
      <c r="S78" s="25" t="e">
        <f>S76/U76</f>
        <v>#DIV/0!</v>
      </c>
      <c r="T78" s="26" t="e">
        <f>T76/U76</f>
        <v>#DIV/0!</v>
      </c>
      <c r="U78" s="27" t="e">
        <f>SUM(O78:T78)</f>
        <v>#DIV/0!</v>
      </c>
      <c r="X78" s="73"/>
      <c r="Y78" s="73"/>
    </row>
    <row r="79" spans="1:25" x14ac:dyDescent="0.2">
      <c r="N79" s="2"/>
      <c r="X79" s="73"/>
      <c r="Y79" s="73"/>
    </row>
    <row r="80" spans="1:25" x14ac:dyDescent="0.2">
      <c r="A80" t="s">
        <v>18</v>
      </c>
      <c r="B80" t="s">
        <v>17</v>
      </c>
      <c r="C80" t="s">
        <v>19</v>
      </c>
      <c r="D80">
        <v>0</v>
      </c>
      <c r="E80">
        <v>0</v>
      </c>
      <c r="F80" s="15">
        <f>E80/85</f>
        <v>0</v>
      </c>
      <c r="G80">
        <v>0</v>
      </c>
      <c r="H80">
        <v>0</v>
      </c>
      <c r="I80">
        <v>0.8</v>
      </c>
      <c r="J80">
        <v>3.8</v>
      </c>
      <c r="K80" s="15">
        <v>4.7539935862454943</v>
      </c>
      <c r="L80" s="15">
        <v>53.578954574569188</v>
      </c>
      <c r="M80" s="15">
        <f>SUM(G80:K80)</f>
        <v>9.3539935862454939</v>
      </c>
      <c r="N80" s="2"/>
      <c r="O80" s="8">
        <f t="shared" ref="O80:T80" si="42">($N80*G80)</f>
        <v>0</v>
      </c>
      <c r="P80" s="8">
        <f t="shared" si="42"/>
        <v>0</v>
      </c>
      <c r="Q80" s="8">
        <f t="shared" si="42"/>
        <v>0</v>
      </c>
      <c r="R80" s="8">
        <f t="shared" si="42"/>
        <v>0</v>
      </c>
      <c r="S80" s="8">
        <f t="shared" si="42"/>
        <v>0</v>
      </c>
      <c r="T80" s="8">
        <f t="shared" si="42"/>
        <v>0</v>
      </c>
      <c r="U80" s="8">
        <f>SUM(O80:T80)</f>
        <v>0</v>
      </c>
      <c r="X80" s="73"/>
      <c r="Y80" s="73"/>
    </row>
    <row r="81" spans="1:25" x14ac:dyDescent="0.2">
      <c r="A81" t="s">
        <v>18</v>
      </c>
      <c r="B81" t="s">
        <v>17</v>
      </c>
      <c r="C81" t="s">
        <v>19</v>
      </c>
      <c r="D81">
        <v>5</v>
      </c>
      <c r="E81">
        <v>0</v>
      </c>
      <c r="F81" s="15">
        <f t="shared" ref="F81:F93" si="43">E81/85</f>
        <v>0</v>
      </c>
      <c r="G81">
        <v>1.6</v>
      </c>
      <c r="H81">
        <v>0.2</v>
      </c>
      <c r="I81">
        <v>0.8</v>
      </c>
      <c r="J81">
        <v>2.6</v>
      </c>
      <c r="K81" s="15">
        <v>4.7539935862454943</v>
      </c>
      <c r="L81" s="15">
        <v>53.578954574569188</v>
      </c>
      <c r="M81" s="15">
        <f t="shared" ref="M81:M93" si="44">SUM(G81:K81)</f>
        <v>9.9539935862454954</v>
      </c>
      <c r="N81" s="2"/>
      <c r="O81" s="8">
        <f t="shared" ref="O81:O93" si="45">($N81*G81)</f>
        <v>0</v>
      </c>
      <c r="P81" s="8">
        <f t="shared" ref="P81:P93" si="46">($N81*H81)</f>
        <v>0</v>
      </c>
      <c r="Q81" s="8">
        <f t="shared" ref="Q81:Q93" si="47">($N81*I81)</f>
        <v>0</v>
      </c>
      <c r="R81" s="8">
        <f t="shared" ref="R81:R93" si="48">($N81*J81)</f>
        <v>0</v>
      </c>
      <c r="S81" s="8">
        <f t="shared" ref="S81:S93" si="49">($N81*K81)</f>
        <v>0</v>
      </c>
      <c r="T81" s="8">
        <f t="shared" ref="T81:T93" si="50">($N81*L81)</f>
        <v>0</v>
      </c>
      <c r="U81" s="8">
        <f t="shared" ref="U81:U94" si="51">SUM(O81:T81)</f>
        <v>0</v>
      </c>
      <c r="X81" s="73">
        <v>0</v>
      </c>
      <c r="Y81" s="73">
        <v>6.0000000000000143E-2</v>
      </c>
    </row>
    <row r="82" spans="1:25" x14ac:dyDescent="0.2">
      <c r="A82" t="s">
        <v>18</v>
      </c>
      <c r="B82" t="s">
        <v>17</v>
      </c>
      <c r="C82" t="s">
        <v>19</v>
      </c>
      <c r="D82">
        <v>15</v>
      </c>
      <c r="E82">
        <v>35</v>
      </c>
      <c r="F82" s="15">
        <f t="shared" si="43"/>
        <v>0.41176470588235292</v>
      </c>
      <c r="G82">
        <v>4.2</v>
      </c>
      <c r="H82">
        <v>0.4</v>
      </c>
      <c r="I82">
        <v>0.8</v>
      </c>
      <c r="J82">
        <v>1.4</v>
      </c>
      <c r="K82" s="15">
        <v>4.7539935862454943</v>
      </c>
      <c r="L82" s="15">
        <v>53.578954574569188</v>
      </c>
      <c r="M82" s="15">
        <f t="shared" si="44"/>
        <v>11.553993586245495</v>
      </c>
      <c r="N82" s="2"/>
      <c r="O82" s="8">
        <f t="shared" si="45"/>
        <v>0</v>
      </c>
      <c r="P82" s="8">
        <f t="shared" si="46"/>
        <v>0</v>
      </c>
      <c r="Q82" s="8">
        <f t="shared" si="47"/>
        <v>0</v>
      </c>
      <c r="R82" s="8">
        <f t="shared" si="48"/>
        <v>0</v>
      </c>
      <c r="S82" s="8">
        <f t="shared" si="49"/>
        <v>0</v>
      </c>
      <c r="T82" s="8">
        <f t="shared" si="50"/>
        <v>0</v>
      </c>
      <c r="U82" s="8">
        <f t="shared" si="51"/>
        <v>0</v>
      </c>
      <c r="X82" s="73">
        <v>4.1176470588235294E-2</v>
      </c>
      <c r="Y82" s="73">
        <v>0.15999999999999942</v>
      </c>
    </row>
    <row r="83" spans="1:25" x14ac:dyDescent="0.2">
      <c r="A83" t="s">
        <v>18</v>
      </c>
      <c r="B83" t="s">
        <v>17</v>
      </c>
      <c r="C83" t="s">
        <v>19</v>
      </c>
      <c r="D83">
        <v>25</v>
      </c>
      <c r="E83">
        <v>189</v>
      </c>
      <c r="F83" s="15">
        <f t="shared" si="43"/>
        <v>2.223529411764706</v>
      </c>
      <c r="G83">
        <v>8.1</v>
      </c>
      <c r="H83">
        <v>0.8</v>
      </c>
      <c r="I83">
        <v>0.8</v>
      </c>
      <c r="J83">
        <v>1</v>
      </c>
      <c r="K83" s="15">
        <v>4.7539935862454943</v>
      </c>
      <c r="L83" s="15">
        <v>53.578954574569188</v>
      </c>
      <c r="M83" s="15">
        <f t="shared" si="44"/>
        <v>15.453993586245495</v>
      </c>
      <c r="N83" s="2"/>
      <c r="O83" s="8">
        <f t="shared" si="45"/>
        <v>0</v>
      </c>
      <c r="P83" s="8">
        <f t="shared" si="46"/>
        <v>0</v>
      </c>
      <c r="Q83" s="8">
        <f t="shared" si="47"/>
        <v>0</v>
      </c>
      <c r="R83" s="8">
        <f t="shared" si="48"/>
        <v>0</v>
      </c>
      <c r="S83" s="8">
        <f t="shared" si="49"/>
        <v>0</v>
      </c>
      <c r="T83" s="8">
        <f t="shared" si="50"/>
        <v>0</v>
      </c>
      <c r="U83" s="8">
        <f t="shared" si="51"/>
        <v>0</v>
      </c>
      <c r="X83" s="73">
        <v>0.18117647058823533</v>
      </c>
      <c r="Y83" s="73">
        <v>0.39000000000000057</v>
      </c>
    </row>
    <row r="84" spans="1:25" x14ac:dyDescent="0.2">
      <c r="A84" t="s">
        <v>18</v>
      </c>
      <c r="B84" t="s">
        <v>17</v>
      </c>
      <c r="C84" t="s">
        <v>19</v>
      </c>
      <c r="D84">
        <v>35</v>
      </c>
      <c r="E84">
        <v>360</v>
      </c>
      <c r="F84" s="15">
        <f t="shared" si="43"/>
        <v>4.2352941176470589</v>
      </c>
      <c r="G84">
        <v>12</v>
      </c>
      <c r="H84">
        <v>1.2</v>
      </c>
      <c r="I84">
        <v>0.8</v>
      </c>
      <c r="J84">
        <v>1</v>
      </c>
      <c r="K84" s="15">
        <v>4.8547773827258274</v>
      </c>
      <c r="L84" s="15">
        <v>54.803323780378591</v>
      </c>
      <c r="M84" s="15">
        <f t="shared" si="44"/>
        <v>19.854777382725828</v>
      </c>
      <c r="N84" s="2"/>
      <c r="O84" s="8">
        <f t="shared" si="45"/>
        <v>0</v>
      </c>
      <c r="P84" s="8">
        <f t="shared" si="46"/>
        <v>0</v>
      </c>
      <c r="Q84" s="8">
        <f t="shared" si="47"/>
        <v>0</v>
      </c>
      <c r="R84" s="8">
        <f t="shared" si="48"/>
        <v>0</v>
      </c>
      <c r="S84" s="8">
        <f t="shared" si="49"/>
        <v>0</v>
      </c>
      <c r="T84" s="8">
        <f t="shared" si="50"/>
        <v>0</v>
      </c>
      <c r="U84" s="8">
        <f t="shared" si="51"/>
        <v>0</v>
      </c>
      <c r="X84" s="73">
        <v>0.20117647058823529</v>
      </c>
      <c r="Y84" s="73">
        <v>0.56251530022897356</v>
      </c>
    </row>
    <row r="85" spans="1:25" x14ac:dyDescent="0.2">
      <c r="A85" t="s">
        <v>18</v>
      </c>
      <c r="B85" t="s">
        <v>17</v>
      </c>
      <c r="C85" t="s">
        <v>19</v>
      </c>
      <c r="D85">
        <v>45</v>
      </c>
      <c r="E85">
        <v>535</v>
      </c>
      <c r="F85" s="15">
        <f t="shared" si="43"/>
        <v>6.2941176470588234</v>
      </c>
      <c r="G85">
        <v>15.7</v>
      </c>
      <c r="H85">
        <v>1.6</v>
      </c>
      <c r="I85">
        <v>0.8</v>
      </c>
      <c r="J85">
        <v>1.1000000000000001</v>
      </c>
      <c r="K85" s="15">
        <v>4.6892975688636271</v>
      </c>
      <c r="L85" s="15">
        <v>52.278510675796468</v>
      </c>
      <c r="M85" s="15">
        <f t="shared" si="44"/>
        <v>23.889297568863629</v>
      </c>
      <c r="N85" s="2"/>
      <c r="O85" s="8">
        <f t="shared" si="45"/>
        <v>0</v>
      </c>
      <c r="P85" s="8">
        <f t="shared" si="46"/>
        <v>0</v>
      </c>
      <c r="Q85" s="8">
        <f t="shared" si="47"/>
        <v>0</v>
      </c>
      <c r="R85" s="8">
        <f t="shared" si="48"/>
        <v>0</v>
      </c>
      <c r="S85" s="8">
        <f t="shared" si="49"/>
        <v>0</v>
      </c>
      <c r="T85" s="8">
        <f t="shared" si="50"/>
        <v>0</v>
      </c>
      <c r="U85" s="8">
        <f t="shared" si="51"/>
        <v>0</v>
      </c>
      <c r="X85" s="73">
        <v>0.20588235294117646</v>
      </c>
      <c r="Y85" s="73">
        <v>0.15097070815556748</v>
      </c>
    </row>
    <row r="86" spans="1:25" x14ac:dyDescent="0.2">
      <c r="A86" t="s">
        <v>18</v>
      </c>
      <c r="B86" t="s">
        <v>17</v>
      </c>
      <c r="C86" t="s">
        <v>19</v>
      </c>
      <c r="D86">
        <v>55</v>
      </c>
      <c r="E86">
        <v>712</v>
      </c>
      <c r="F86" s="15">
        <f t="shared" si="43"/>
        <v>8.3764705882352946</v>
      </c>
      <c r="G86">
        <v>19.100000000000001</v>
      </c>
      <c r="H86">
        <v>1.9</v>
      </c>
      <c r="I86">
        <v>0.8</v>
      </c>
      <c r="J86">
        <v>1.2</v>
      </c>
      <c r="K86" s="15">
        <v>4.6831496080572039</v>
      </c>
      <c r="L86" s="15">
        <v>54.771359254214367</v>
      </c>
      <c r="M86" s="15">
        <f t="shared" si="44"/>
        <v>27.683149608057203</v>
      </c>
      <c r="N86" s="2"/>
      <c r="O86" s="8">
        <f t="shared" si="45"/>
        <v>0</v>
      </c>
      <c r="P86" s="8">
        <f t="shared" si="46"/>
        <v>0</v>
      </c>
      <c r="Q86" s="8">
        <f t="shared" si="47"/>
        <v>0</v>
      </c>
      <c r="R86" s="8">
        <f t="shared" si="48"/>
        <v>0</v>
      </c>
      <c r="S86" s="8">
        <f t="shared" si="49"/>
        <v>0</v>
      </c>
      <c r="T86" s="8">
        <f t="shared" si="50"/>
        <v>0</v>
      </c>
      <c r="U86" s="8">
        <f t="shared" si="51"/>
        <v>0</v>
      </c>
      <c r="X86" s="73">
        <v>0.20823529411764713</v>
      </c>
      <c r="Y86" s="73">
        <v>0.62867006176114726</v>
      </c>
    </row>
    <row r="87" spans="1:25" x14ac:dyDescent="0.2">
      <c r="A87" t="s">
        <v>18</v>
      </c>
      <c r="B87" t="s">
        <v>17</v>
      </c>
      <c r="C87" t="s">
        <v>19</v>
      </c>
      <c r="D87">
        <v>65</v>
      </c>
      <c r="E87">
        <v>890</v>
      </c>
      <c r="F87" s="15">
        <f t="shared" si="43"/>
        <v>10.470588235294118</v>
      </c>
      <c r="G87">
        <v>22.5</v>
      </c>
      <c r="H87">
        <v>2.2000000000000002</v>
      </c>
      <c r="I87">
        <v>0.8</v>
      </c>
      <c r="J87">
        <v>1.4</v>
      </c>
      <c r="K87" s="15">
        <v>4.53874289571172</v>
      </c>
      <c r="L87" s="15">
        <v>53.875201029504645</v>
      </c>
      <c r="M87" s="15">
        <f t="shared" si="44"/>
        <v>31.438742895711719</v>
      </c>
      <c r="N87" s="2"/>
      <c r="O87" s="8">
        <f t="shared" si="45"/>
        <v>0</v>
      </c>
      <c r="P87" s="8">
        <f t="shared" si="46"/>
        <v>0</v>
      </c>
      <c r="Q87" s="8">
        <f t="shared" si="47"/>
        <v>0</v>
      </c>
      <c r="R87" s="8">
        <f t="shared" si="48"/>
        <v>0</v>
      </c>
      <c r="S87" s="8">
        <f t="shared" si="49"/>
        <v>0</v>
      </c>
      <c r="T87" s="8">
        <f t="shared" si="50"/>
        <v>0</v>
      </c>
      <c r="U87" s="8">
        <f t="shared" si="51"/>
        <v>0</v>
      </c>
      <c r="X87" s="73">
        <v>0.20941176470588233</v>
      </c>
      <c r="Y87" s="73">
        <v>0.28594350629447973</v>
      </c>
    </row>
    <row r="88" spans="1:25" x14ac:dyDescent="0.2">
      <c r="A88" t="s">
        <v>18</v>
      </c>
      <c r="B88" t="s">
        <v>17</v>
      </c>
      <c r="C88" t="s">
        <v>19</v>
      </c>
      <c r="D88">
        <v>75</v>
      </c>
      <c r="E88">
        <v>1070</v>
      </c>
      <c r="F88" s="15">
        <f t="shared" si="43"/>
        <v>12.588235294117647</v>
      </c>
      <c r="G88">
        <v>25.4</v>
      </c>
      <c r="H88">
        <v>2.2999999999999998</v>
      </c>
      <c r="I88">
        <v>0.8</v>
      </c>
      <c r="J88">
        <v>1.6</v>
      </c>
      <c r="K88" s="15">
        <v>4.8608372984467625</v>
      </c>
      <c r="L88" s="15">
        <v>53.332610991370792</v>
      </c>
      <c r="M88" s="15">
        <f t="shared" si="44"/>
        <v>34.960837298446762</v>
      </c>
      <c r="N88" s="2"/>
      <c r="O88" s="8">
        <f t="shared" si="45"/>
        <v>0</v>
      </c>
      <c r="P88" s="8">
        <f t="shared" si="46"/>
        <v>0</v>
      </c>
      <c r="Q88" s="8">
        <f t="shared" si="47"/>
        <v>0</v>
      </c>
      <c r="R88" s="8">
        <f t="shared" si="48"/>
        <v>0</v>
      </c>
      <c r="S88" s="8">
        <f t="shared" si="49"/>
        <v>0</v>
      </c>
      <c r="T88" s="8">
        <f t="shared" si="50"/>
        <v>0</v>
      </c>
      <c r="U88" s="8">
        <f t="shared" si="51"/>
        <v>0</v>
      </c>
      <c r="X88" s="73">
        <v>0.21176470588235291</v>
      </c>
      <c r="Y88" s="73">
        <v>0.29795043646011832</v>
      </c>
    </row>
    <row r="89" spans="1:25" x14ac:dyDescent="0.2">
      <c r="A89" t="s">
        <v>18</v>
      </c>
      <c r="B89" t="s">
        <v>17</v>
      </c>
      <c r="C89" t="s">
        <v>19</v>
      </c>
      <c r="D89">
        <v>85</v>
      </c>
      <c r="E89">
        <v>1250</v>
      </c>
      <c r="F89" s="15">
        <f t="shared" si="43"/>
        <v>14.705882352941176</v>
      </c>
      <c r="G89">
        <v>28.3</v>
      </c>
      <c r="H89">
        <v>2.4</v>
      </c>
      <c r="I89">
        <v>0.8</v>
      </c>
      <c r="J89">
        <v>1.7</v>
      </c>
      <c r="K89" s="15">
        <v>4.9475500336055065</v>
      </c>
      <c r="L89" s="15">
        <v>51.496396413203115</v>
      </c>
      <c r="M89" s="15">
        <f t="shared" si="44"/>
        <v>38.147550033605512</v>
      </c>
      <c r="N89" s="2"/>
      <c r="O89" s="8">
        <f t="shared" si="45"/>
        <v>0</v>
      </c>
      <c r="P89" s="8">
        <f t="shared" si="46"/>
        <v>0</v>
      </c>
      <c r="Q89" s="8">
        <f t="shared" si="47"/>
        <v>0</v>
      </c>
      <c r="R89" s="8">
        <f t="shared" si="48"/>
        <v>0</v>
      </c>
      <c r="S89" s="8">
        <f t="shared" si="49"/>
        <v>0</v>
      </c>
      <c r="T89" s="8">
        <f t="shared" si="50"/>
        <v>0</v>
      </c>
      <c r="U89" s="8">
        <f t="shared" si="51"/>
        <v>0</v>
      </c>
      <c r="X89" s="73">
        <v>0.21176470588235291</v>
      </c>
      <c r="Y89" s="73">
        <v>0.13504981569910796</v>
      </c>
    </row>
    <row r="90" spans="1:25" x14ac:dyDescent="0.2">
      <c r="A90" t="s">
        <v>18</v>
      </c>
      <c r="B90" t="s">
        <v>17</v>
      </c>
      <c r="C90" t="s">
        <v>19</v>
      </c>
      <c r="D90">
        <v>95</v>
      </c>
      <c r="E90">
        <v>1431</v>
      </c>
      <c r="F90" s="15">
        <f t="shared" si="43"/>
        <v>16.835294117647059</v>
      </c>
      <c r="G90">
        <v>31.1</v>
      </c>
      <c r="H90">
        <v>2.4</v>
      </c>
      <c r="I90">
        <v>0.8</v>
      </c>
      <c r="J90">
        <v>1.9</v>
      </c>
      <c r="K90" s="15">
        <v>4.9442049169075615</v>
      </c>
      <c r="L90" s="15">
        <v>53.590309470082488</v>
      </c>
      <c r="M90" s="15">
        <f t="shared" si="44"/>
        <v>41.144204916907555</v>
      </c>
      <c r="N90" s="2"/>
      <c r="O90" s="8">
        <f t="shared" si="45"/>
        <v>0</v>
      </c>
      <c r="P90" s="8">
        <f t="shared" si="46"/>
        <v>0</v>
      </c>
      <c r="Q90" s="8">
        <f t="shared" si="47"/>
        <v>0</v>
      </c>
      <c r="R90" s="8">
        <f t="shared" si="48"/>
        <v>0</v>
      </c>
      <c r="S90" s="8">
        <f t="shared" si="49"/>
        <v>0</v>
      </c>
      <c r="T90" s="8">
        <f t="shared" si="50"/>
        <v>0</v>
      </c>
      <c r="U90" s="8">
        <f t="shared" si="51"/>
        <v>0</v>
      </c>
      <c r="X90" s="73">
        <v>0.21294117647058836</v>
      </c>
      <c r="Y90" s="73">
        <v>0.50905679401814152</v>
      </c>
    </row>
    <row r="91" spans="1:25" x14ac:dyDescent="0.2">
      <c r="A91" t="s">
        <v>18</v>
      </c>
      <c r="B91" t="s">
        <v>17</v>
      </c>
      <c r="C91" t="s">
        <v>19</v>
      </c>
      <c r="D91">
        <v>105</v>
      </c>
      <c r="E91">
        <v>1613</v>
      </c>
      <c r="F91" s="15">
        <f t="shared" si="43"/>
        <v>18.976470588235294</v>
      </c>
      <c r="G91">
        <v>33.799999999999997</v>
      </c>
      <c r="H91">
        <v>2.5</v>
      </c>
      <c r="I91">
        <v>0.8</v>
      </c>
      <c r="J91">
        <v>2.1</v>
      </c>
      <c r="K91" s="15">
        <v>4.5599915698769165</v>
      </c>
      <c r="L91" s="15">
        <v>55.484743336046947</v>
      </c>
      <c r="M91" s="15">
        <f t="shared" si="44"/>
        <v>43.75999156987691</v>
      </c>
      <c r="N91" s="2"/>
      <c r="O91" s="8">
        <f t="shared" si="45"/>
        <v>0</v>
      </c>
      <c r="P91" s="8">
        <f t="shared" si="46"/>
        <v>0</v>
      </c>
      <c r="Q91" s="8">
        <f t="shared" si="47"/>
        <v>0</v>
      </c>
      <c r="R91" s="8">
        <f t="shared" si="48"/>
        <v>0</v>
      </c>
      <c r="S91" s="8">
        <f t="shared" si="49"/>
        <v>0</v>
      </c>
      <c r="T91" s="8">
        <f t="shared" si="50"/>
        <v>0</v>
      </c>
      <c r="U91" s="8">
        <f t="shared" si="51"/>
        <v>0</v>
      </c>
      <c r="X91" s="73">
        <v>0.21411764705882347</v>
      </c>
      <c r="Y91" s="73">
        <v>0.45102205189338063</v>
      </c>
    </row>
    <row r="92" spans="1:25" x14ac:dyDescent="0.2">
      <c r="A92" t="s">
        <v>18</v>
      </c>
      <c r="B92" t="s">
        <v>17</v>
      </c>
      <c r="C92" t="s">
        <v>19</v>
      </c>
      <c r="D92">
        <v>115</v>
      </c>
      <c r="E92">
        <v>1798</v>
      </c>
      <c r="F92" s="15">
        <f t="shared" si="43"/>
        <v>21.152941176470588</v>
      </c>
      <c r="G92">
        <v>36.6</v>
      </c>
      <c r="H92">
        <v>2.6</v>
      </c>
      <c r="I92">
        <v>0.8</v>
      </c>
      <c r="J92">
        <v>2.2000000000000002</v>
      </c>
      <c r="K92" s="15">
        <v>4.7539935862454943</v>
      </c>
      <c r="L92" s="15">
        <v>53.578954574569188</v>
      </c>
      <c r="M92" s="15">
        <f t="shared" si="44"/>
        <v>46.953993586245495</v>
      </c>
      <c r="N92" s="2"/>
      <c r="O92" s="8">
        <f t="shared" si="45"/>
        <v>0</v>
      </c>
      <c r="P92" s="8">
        <f t="shared" si="46"/>
        <v>0</v>
      </c>
      <c r="Q92" s="8">
        <f t="shared" si="47"/>
        <v>0</v>
      </c>
      <c r="R92" s="8">
        <f t="shared" si="48"/>
        <v>0</v>
      </c>
      <c r="S92" s="8">
        <f t="shared" si="49"/>
        <v>0</v>
      </c>
      <c r="T92" s="8">
        <f t="shared" si="50"/>
        <v>0</v>
      </c>
      <c r="U92" s="8">
        <f t="shared" si="51"/>
        <v>0</v>
      </c>
      <c r="X92" s="73">
        <v>0.21764705882352936</v>
      </c>
      <c r="Y92" s="73">
        <v>0.12882132548908345</v>
      </c>
    </row>
    <row r="93" spans="1:25" ht="13.5" thickBot="1" x14ac:dyDescent="0.25">
      <c r="A93" t="s">
        <v>18</v>
      </c>
      <c r="B93" t="s">
        <v>17</v>
      </c>
      <c r="C93" t="s">
        <v>19</v>
      </c>
      <c r="D93">
        <v>125</v>
      </c>
      <c r="E93">
        <v>1990</v>
      </c>
      <c r="F93" s="15">
        <f t="shared" si="43"/>
        <v>23.411764705882351</v>
      </c>
      <c r="G93">
        <v>39.4</v>
      </c>
      <c r="H93">
        <v>2.7</v>
      </c>
      <c r="I93">
        <v>0.8</v>
      </c>
      <c r="J93">
        <v>2.4</v>
      </c>
      <c r="K93" s="15">
        <v>5.0909761669479972</v>
      </c>
      <c r="L93" s="15">
        <v>51.612564326702149</v>
      </c>
      <c r="M93" s="15">
        <f t="shared" si="44"/>
        <v>50.390976166947993</v>
      </c>
      <c r="N93" s="2"/>
      <c r="O93" s="8">
        <f t="shared" si="45"/>
        <v>0</v>
      </c>
      <c r="P93" s="8">
        <f t="shared" si="46"/>
        <v>0</v>
      </c>
      <c r="Q93" s="8">
        <f t="shared" si="47"/>
        <v>0</v>
      </c>
      <c r="R93" s="8">
        <f t="shared" si="48"/>
        <v>0</v>
      </c>
      <c r="S93" s="8">
        <f t="shared" si="49"/>
        <v>0</v>
      </c>
      <c r="T93" s="8">
        <f t="shared" si="50"/>
        <v>0</v>
      </c>
      <c r="U93" s="8">
        <f t="shared" si="51"/>
        <v>0</v>
      </c>
      <c r="X93" s="73">
        <v>0.22588235294117637</v>
      </c>
      <c r="Y93" s="73">
        <v>0.14705923328354659</v>
      </c>
    </row>
    <row r="94" spans="1:25" ht="13.5" thickBot="1" x14ac:dyDescent="0.25">
      <c r="A94" s="6"/>
      <c r="B94" s="6"/>
      <c r="C94" s="6" t="s">
        <v>20</v>
      </c>
      <c r="D94" s="7"/>
      <c r="E94" s="7"/>
      <c r="F94" s="18"/>
      <c r="N94" s="3">
        <f t="shared" ref="N94:T94" si="52">SUM(N80:N93)</f>
        <v>0</v>
      </c>
      <c r="O94" s="9">
        <f t="shared" si="52"/>
        <v>0</v>
      </c>
      <c r="P94" s="9">
        <f t="shared" si="52"/>
        <v>0</v>
      </c>
      <c r="Q94" s="9">
        <f t="shared" si="52"/>
        <v>0</v>
      </c>
      <c r="R94" s="9">
        <f t="shared" si="52"/>
        <v>0</v>
      </c>
      <c r="S94" s="9">
        <f t="shared" si="52"/>
        <v>0</v>
      </c>
      <c r="T94" s="9">
        <f t="shared" si="52"/>
        <v>0</v>
      </c>
      <c r="U94" s="10">
        <f t="shared" si="51"/>
        <v>0</v>
      </c>
      <c r="V94" s="21" t="e">
        <f>U94/N94</f>
        <v>#DIV/0!</v>
      </c>
      <c r="X94" s="73"/>
      <c r="Y94" s="73"/>
    </row>
    <row r="95" spans="1:25" ht="16.5" thickTop="1" thickBot="1" x14ac:dyDescent="0.25">
      <c r="C95" s="75" t="s">
        <v>48</v>
      </c>
      <c r="D95" s="76"/>
      <c r="E95" s="76"/>
      <c r="F95" s="77"/>
      <c r="N95" s="2"/>
      <c r="O95" s="29" t="e">
        <f>O94/N94</f>
        <v>#DIV/0!</v>
      </c>
      <c r="P95" s="23" t="e">
        <f>P94/N94</f>
        <v>#DIV/0!</v>
      </c>
      <c r="Q95" s="23" t="e">
        <f>Q94/N94</f>
        <v>#DIV/0!</v>
      </c>
      <c r="R95" s="23" t="e">
        <f>R94/N94</f>
        <v>#DIV/0!</v>
      </c>
      <c r="S95" s="23" t="e">
        <f>S94/N94</f>
        <v>#DIV/0!</v>
      </c>
      <c r="T95" s="30" t="e">
        <f>T94/N94</f>
        <v>#DIV/0!</v>
      </c>
      <c r="U95" s="24" t="e">
        <f>U94/N94</f>
        <v>#DIV/0!</v>
      </c>
      <c r="X95" s="73"/>
      <c r="Y95" s="73"/>
    </row>
    <row r="96" spans="1:25" ht="15.75" thickBot="1" x14ac:dyDescent="0.25">
      <c r="C96" s="78" t="s">
        <v>49</v>
      </c>
      <c r="D96" s="79"/>
      <c r="E96" s="79"/>
      <c r="F96" s="80"/>
      <c r="N96" s="2"/>
      <c r="O96" s="31" t="e">
        <f>O94/U94</f>
        <v>#DIV/0!</v>
      </c>
      <c r="P96" s="25" t="e">
        <f>P94/U94</f>
        <v>#DIV/0!</v>
      </c>
      <c r="Q96" s="25" t="e">
        <f>Q94/U94</f>
        <v>#DIV/0!</v>
      </c>
      <c r="R96" s="25" t="e">
        <f>R94/U94</f>
        <v>#DIV/0!</v>
      </c>
      <c r="S96" s="25" t="e">
        <f>S94/U94</f>
        <v>#DIV/0!</v>
      </c>
      <c r="T96" s="26" t="e">
        <f>T94/U94</f>
        <v>#DIV/0!</v>
      </c>
      <c r="U96" s="27" t="e">
        <f>SUM(O96:T96)</f>
        <v>#DIV/0!</v>
      </c>
      <c r="X96" s="73"/>
      <c r="Y96" s="73"/>
    </row>
    <row r="97" spans="1:25" x14ac:dyDescent="0.2">
      <c r="N97" s="2"/>
      <c r="X97" s="73"/>
      <c r="Y97" s="73"/>
    </row>
    <row r="98" spans="1:25" x14ac:dyDescent="0.2">
      <c r="A98" t="s">
        <v>7</v>
      </c>
      <c r="B98" t="s">
        <v>5</v>
      </c>
      <c r="C98" t="s">
        <v>8</v>
      </c>
      <c r="D98">
        <v>0</v>
      </c>
      <c r="E98">
        <v>0</v>
      </c>
      <c r="F98" s="15">
        <f>E98/85</f>
        <v>0</v>
      </c>
      <c r="G98">
        <v>0</v>
      </c>
      <c r="H98">
        <v>0</v>
      </c>
      <c r="I98">
        <v>0.8</v>
      </c>
      <c r="J98">
        <v>13</v>
      </c>
      <c r="K98" s="15">
        <v>5.5802435314239771</v>
      </c>
      <c r="L98" s="15">
        <v>51.602592587818897</v>
      </c>
      <c r="M98" s="15">
        <f>SUM(G98:K98)</f>
        <v>19.380243531423979</v>
      </c>
      <c r="N98" s="2"/>
      <c r="O98" s="8">
        <f t="shared" ref="O98:T98" si="53">($N98*G98)</f>
        <v>0</v>
      </c>
      <c r="P98" s="8">
        <f t="shared" si="53"/>
        <v>0</v>
      </c>
      <c r="Q98" s="8">
        <f t="shared" si="53"/>
        <v>0</v>
      </c>
      <c r="R98" s="8">
        <f t="shared" si="53"/>
        <v>0</v>
      </c>
      <c r="S98" s="8">
        <f t="shared" si="53"/>
        <v>0</v>
      </c>
      <c r="T98" s="8">
        <f t="shared" si="53"/>
        <v>0</v>
      </c>
      <c r="U98" s="8">
        <f>SUM(O98:T98)</f>
        <v>0</v>
      </c>
      <c r="V98" s="8"/>
      <c r="W98" s="8"/>
      <c r="X98" s="73"/>
      <c r="Y98" s="73"/>
    </row>
    <row r="99" spans="1:25" x14ac:dyDescent="0.2">
      <c r="A99" t="s">
        <v>7</v>
      </c>
      <c r="B99" t="s">
        <v>5</v>
      </c>
      <c r="C99" t="s">
        <v>8</v>
      </c>
      <c r="D99">
        <v>5</v>
      </c>
      <c r="E99">
        <v>0</v>
      </c>
      <c r="F99" s="15">
        <f t="shared" ref="F99:F111" si="54">E99/85</f>
        <v>0</v>
      </c>
      <c r="G99">
        <v>3</v>
      </c>
      <c r="H99">
        <v>0.3</v>
      </c>
      <c r="I99">
        <v>0.8</v>
      </c>
      <c r="J99">
        <v>8.8000000000000007</v>
      </c>
      <c r="K99" s="15">
        <v>6.2050500316085344</v>
      </c>
      <c r="L99" s="15">
        <v>54.407187631838937</v>
      </c>
      <c r="M99" s="15">
        <f t="shared" ref="M99:M111" si="55">SUM(G99:K99)</f>
        <v>19.105050031608535</v>
      </c>
      <c r="N99" s="2"/>
      <c r="O99" s="8">
        <f t="shared" ref="O99:O111" si="56">($N99*G99)</f>
        <v>0</v>
      </c>
      <c r="P99" s="8">
        <f t="shared" ref="P99:P111" si="57">($N99*H99)</f>
        <v>0</v>
      </c>
      <c r="Q99" s="8">
        <f t="shared" ref="Q99:Q111" si="58">($N99*I99)</f>
        <v>0</v>
      </c>
      <c r="R99" s="8">
        <f t="shared" ref="R99:R111" si="59">($N99*J99)</f>
        <v>0</v>
      </c>
      <c r="S99" s="8">
        <f t="shared" ref="S99:S111" si="60">($N99*K99)</f>
        <v>0</v>
      </c>
      <c r="T99" s="8">
        <f t="shared" ref="T99:T111" si="61">($N99*L99)</f>
        <v>0</v>
      </c>
      <c r="U99" s="8">
        <f t="shared" ref="U99:U111" si="62">SUM(O99:T99)</f>
        <v>0</v>
      </c>
      <c r="X99" s="73">
        <v>0</v>
      </c>
      <c r="Y99" s="73">
        <v>0.25294015442046031</v>
      </c>
    </row>
    <row r="100" spans="1:25" x14ac:dyDescent="0.2">
      <c r="A100" t="s">
        <v>7</v>
      </c>
      <c r="B100" t="s">
        <v>5</v>
      </c>
      <c r="C100" t="s">
        <v>8</v>
      </c>
      <c r="D100">
        <v>15</v>
      </c>
      <c r="E100">
        <v>400</v>
      </c>
      <c r="F100" s="15">
        <f t="shared" si="54"/>
        <v>4.7058823529411766</v>
      </c>
      <c r="G100">
        <v>12.9</v>
      </c>
      <c r="H100">
        <v>1.3</v>
      </c>
      <c r="I100">
        <v>0.8</v>
      </c>
      <c r="J100">
        <v>4.7</v>
      </c>
      <c r="K100" s="15">
        <v>5.9106602833796353</v>
      </c>
      <c r="L100" s="15">
        <v>53.062004225460477</v>
      </c>
      <c r="M100" s="15">
        <f t="shared" si="55"/>
        <v>25.610660283379637</v>
      </c>
      <c r="N100" s="2"/>
      <c r="O100" s="8">
        <f t="shared" si="56"/>
        <v>0</v>
      </c>
      <c r="P100" s="8">
        <f t="shared" si="57"/>
        <v>0</v>
      </c>
      <c r="Q100" s="8">
        <f t="shared" si="58"/>
        <v>0</v>
      </c>
      <c r="R100" s="8">
        <f t="shared" si="59"/>
        <v>0</v>
      </c>
      <c r="S100" s="8">
        <f t="shared" si="60"/>
        <v>0</v>
      </c>
      <c r="T100" s="8">
        <f t="shared" si="61"/>
        <v>0</v>
      </c>
      <c r="U100" s="8">
        <f t="shared" si="62"/>
        <v>0</v>
      </c>
      <c r="X100" s="73">
        <v>0.47058823529411764</v>
      </c>
      <c r="Y100" s="73">
        <v>0.5160426845392635</v>
      </c>
    </row>
    <row r="101" spans="1:25" x14ac:dyDescent="0.2">
      <c r="A101" t="s">
        <v>7</v>
      </c>
      <c r="B101" t="s">
        <v>5</v>
      </c>
      <c r="C101" t="s">
        <v>8</v>
      </c>
      <c r="D101">
        <v>25</v>
      </c>
      <c r="E101">
        <v>830</v>
      </c>
      <c r="F101" s="15">
        <f t="shared" si="54"/>
        <v>9.764705882352942</v>
      </c>
      <c r="G101">
        <v>21.5</v>
      </c>
      <c r="H101">
        <v>2.1</v>
      </c>
      <c r="I101">
        <v>0.7</v>
      </c>
      <c r="J101">
        <v>3.2</v>
      </c>
      <c r="K101" s="15">
        <v>6.3329419058244962</v>
      </c>
      <c r="L101" s="15">
        <v>52.906879205489481</v>
      </c>
      <c r="M101" s="15">
        <f t="shared" si="55"/>
        <v>33.832941905824498</v>
      </c>
      <c r="N101" s="2"/>
      <c r="O101" s="8">
        <f t="shared" si="56"/>
        <v>0</v>
      </c>
      <c r="P101" s="8">
        <f t="shared" si="57"/>
        <v>0</v>
      </c>
      <c r="Q101" s="8">
        <f t="shared" si="58"/>
        <v>0</v>
      </c>
      <c r="R101" s="8">
        <f t="shared" si="59"/>
        <v>0</v>
      </c>
      <c r="S101" s="8">
        <f t="shared" si="60"/>
        <v>0</v>
      </c>
      <c r="T101" s="8">
        <f t="shared" si="61"/>
        <v>0</v>
      </c>
      <c r="U101" s="8">
        <f t="shared" si="62"/>
        <v>0</v>
      </c>
      <c r="X101" s="73">
        <v>0.50588235294117656</v>
      </c>
      <c r="Y101" s="73">
        <v>0.80671566024738584</v>
      </c>
    </row>
    <row r="102" spans="1:25" x14ac:dyDescent="0.2">
      <c r="A102" t="s">
        <v>7</v>
      </c>
      <c r="B102" t="s">
        <v>5</v>
      </c>
      <c r="C102" t="s">
        <v>8</v>
      </c>
      <c r="D102">
        <v>35</v>
      </c>
      <c r="E102">
        <v>1280</v>
      </c>
      <c r="F102" s="15">
        <f t="shared" si="54"/>
        <v>15.058823529411764</v>
      </c>
      <c r="G102">
        <v>29.5</v>
      </c>
      <c r="H102">
        <v>2.4</v>
      </c>
      <c r="I102">
        <v>0.7</v>
      </c>
      <c r="J102">
        <v>2.8</v>
      </c>
      <c r="K102" s="15">
        <v>6.3285130369037459</v>
      </c>
      <c r="L102" s="15">
        <v>52.179627083835456</v>
      </c>
      <c r="M102" s="15">
        <f t="shared" si="55"/>
        <v>41.728513036903742</v>
      </c>
      <c r="N102" s="2"/>
      <c r="O102" s="8">
        <f t="shared" si="56"/>
        <v>0</v>
      </c>
      <c r="P102" s="8">
        <f t="shared" si="57"/>
        <v>0</v>
      </c>
      <c r="Q102" s="8">
        <f t="shared" si="58"/>
        <v>0</v>
      </c>
      <c r="R102" s="8">
        <f t="shared" si="59"/>
        <v>0</v>
      </c>
      <c r="S102" s="8">
        <f t="shared" si="60"/>
        <v>0</v>
      </c>
      <c r="T102" s="8">
        <f t="shared" si="61"/>
        <v>0</v>
      </c>
      <c r="U102" s="8">
        <f t="shared" si="62"/>
        <v>0</v>
      </c>
      <c r="X102" s="73">
        <v>0.52941176470588225</v>
      </c>
      <c r="Y102" s="73">
        <v>0.71683190094252325</v>
      </c>
    </row>
    <row r="103" spans="1:25" x14ac:dyDescent="0.2">
      <c r="A103" t="s">
        <v>7</v>
      </c>
      <c r="B103" t="s">
        <v>5</v>
      </c>
      <c r="C103" t="s">
        <v>8</v>
      </c>
      <c r="D103">
        <v>45</v>
      </c>
      <c r="E103">
        <v>1702</v>
      </c>
      <c r="F103" s="15">
        <f t="shared" si="54"/>
        <v>20.023529411764706</v>
      </c>
      <c r="G103">
        <v>35.5</v>
      </c>
      <c r="H103">
        <v>2.7</v>
      </c>
      <c r="I103">
        <v>0.7</v>
      </c>
      <c r="J103">
        <v>2.8</v>
      </c>
      <c r="K103" s="15">
        <v>6.2674171048717424</v>
      </c>
      <c r="L103" s="15">
        <v>52.921250814434089</v>
      </c>
      <c r="M103" s="15">
        <f t="shared" si="55"/>
        <v>47.967417104871743</v>
      </c>
      <c r="N103" s="2"/>
      <c r="O103" s="8">
        <f t="shared" si="56"/>
        <v>0</v>
      </c>
      <c r="P103" s="8">
        <f t="shared" si="57"/>
        <v>0</v>
      </c>
      <c r="Q103" s="8">
        <f t="shared" si="58"/>
        <v>0</v>
      </c>
      <c r="R103" s="8">
        <f t="shared" si="59"/>
        <v>0</v>
      </c>
      <c r="S103" s="8">
        <f t="shared" si="60"/>
        <v>0</v>
      </c>
      <c r="T103" s="8">
        <f t="shared" si="61"/>
        <v>0</v>
      </c>
      <c r="U103" s="8">
        <f t="shared" si="62"/>
        <v>0</v>
      </c>
      <c r="X103" s="73">
        <v>0.49647058823529411</v>
      </c>
      <c r="Y103" s="73">
        <v>0.6980527798566627</v>
      </c>
    </row>
    <row r="104" spans="1:25" x14ac:dyDescent="0.2">
      <c r="A104" t="s">
        <v>7</v>
      </c>
      <c r="B104" t="s">
        <v>5</v>
      </c>
      <c r="C104" t="s">
        <v>8</v>
      </c>
      <c r="D104">
        <v>55</v>
      </c>
      <c r="E104">
        <v>2095</v>
      </c>
      <c r="F104" s="15">
        <f t="shared" si="54"/>
        <v>24.647058823529413</v>
      </c>
      <c r="G104">
        <v>40.9</v>
      </c>
      <c r="H104">
        <v>2.8</v>
      </c>
      <c r="I104">
        <v>0.7</v>
      </c>
      <c r="J104">
        <v>3</v>
      </c>
      <c r="K104" s="15">
        <v>6.2863998013323519</v>
      </c>
      <c r="L104" s="15">
        <v>52.974394152544967</v>
      </c>
      <c r="M104" s="15">
        <f t="shared" si="55"/>
        <v>53.68639980133235</v>
      </c>
      <c r="N104" s="2"/>
      <c r="O104" s="8">
        <f t="shared" si="56"/>
        <v>0</v>
      </c>
      <c r="P104" s="8">
        <f t="shared" si="57"/>
        <v>0</v>
      </c>
      <c r="Q104" s="8">
        <f t="shared" si="58"/>
        <v>0</v>
      </c>
      <c r="R104" s="8">
        <f t="shared" si="59"/>
        <v>0</v>
      </c>
      <c r="S104" s="8">
        <f t="shared" si="60"/>
        <v>0</v>
      </c>
      <c r="T104" s="8">
        <f t="shared" si="61"/>
        <v>0</v>
      </c>
      <c r="U104" s="8">
        <f t="shared" si="62"/>
        <v>0</v>
      </c>
      <c r="X104" s="73">
        <v>0.46235294117647074</v>
      </c>
      <c r="Y104" s="73">
        <v>0.57721260345714853</v>
      </c>
    </row>
    <row r="105" spans="1:25" x14ac:dyDescent="0.2">
      <c r="A105" t="s">
        <v>7</v>
      </c>
      <c r="B105" t="s">
        <v>5</v>
      </c>
      <c r="C105" t="s">
        <v>8</v>
      </c>
      <c r="D105">
        <v>65</v>
      </c>
      <c r="E105">
        <v>2460</v>
      </c>
      <c r="F105" s="15">
        <f t="shared" si="54"/>
        <v>28.941176470588236</v>
      </c>
      <c r="G105">
        <v>45.8</v>
      </c>
      <c r="H105">
        <v>3</v>
      </c>
      <c r="I105">
        <v>0.7</v>
      </c>
      <c r="J105">
        <v>3.3</v>
      </c>
      <c r="K105" s="15">
        <v>6.3704378135075057</v>
      </c>
      <c r="L105" s="15">
        <v>52.946720643109636</v>
      </c>
      <c r="M105" s="15">
        <f t="shared" si="55"/>
        <v>59.170437813507505</v>
      </c>
      <c r="N105" s="2"/>
      <c r="O105" s="8">
        <f t="shared" si="56"/>
        <v>0</v>
      </c>
      <c r="P105" s="8">
        <f t="shared" si="57"/>
        <v>0</v>
      </c>
      <c r="Q105" s="8">
        <f t="shared" si="58"/>
        <v>0</v>
      </c>
      <c r="R105" s="8">
        <f t="shared" si="59"/>
        <v>0</v>
      </c>
      <c r="S105" s="8">
        <f t="shared" si="60"/>
        <v>0</v>
      </c>
      <c r="T105" s="8">
        <f t="shared" si="61"/>
        <v>0</v>
      </c>
      <c r="U105" s="8">
        <f t="shared" si="62"/>
        <v>0</v>
      </c>
      <c r="X105" s="73">
        <v>0.42941176470588227</v>
      </c>
      <c r="Y105" s="73">
        <v>0.54563645027398311</v>
      </c>
    </row>
    <row r="106" spans="1:25" x14ac:dyDescent="0.2">
      <c r="A106" t="s">
        <v>7</v>
      </c>
      <c r="B106" t="s">
        <v>5</v>
      </c>
      <c r="C106" t="s">
        <v>8</v>
      </c>
      <c r="D106">
        <v>75</v>
      </c>
      <c r="E106">
        <v>2796</v>
      </c>
      <c r="F106" s="15">
        <f t="shared" si="54"/>
        <v>32.89411764705882</v>
      </c>
      <c r="G106">
        <v>50.1</v>
      </c>
      <c r="H106">
        <v>3.1</v>
      </c>
      <c r="I106">
        <v>0.7</v>
      </c>
      <c r="J106">
        <v>3.6</v>
      </c>
      <c r="K106" s="15">
        <v>6.5079179359176864</v>
      </c>
      <c r="L106" s="15">
        <v>53.102403870275332</v>
      </c>
      <c r="M106" s="15">
        <f t="shared" si="55"/>
        <v>64.007917935917689</v>
      </c>
      <c r="N106" s="2"/>
      <c r="O106" s="8">
        <f t="shared" si="56"/>
        <v>0</v>
      </c>
      <c r="P106" s="8">
        <f t="shared" si="57"/>
        <v>0</v>
      </c>
      <c r="Q106" s="8">
        <f t="shared" si="58"/>
        <v>0</v>
      </c>
      <c r="R106" s="8">
        <f t="shared" si="59"/>
        <v>0</v>
      </c>
      <c r="S106" s="8">
        <f t="shared" si="60"/>
        <v>0</v>
      </c>
      <c r="T106" s="8">
        <f t="shared" si="61"/>
        <v>0</v>
      </c>
      <c r="U106" s="8">
        <f t="shared" si="62"/>
        <v>0</v>
      </c>
      <c r="X106" s="73">
        <v>0.39529411764705846</v>
      </c>
      <c r="Y106" s="73">
        <v>0.49931633495758659</v>
      </c>
    </row>
    <row r="107" spans="1:25" x14ac:dyDescent="0.2">
      <c r="A107" t="s">
        <v>7</v>
      </c>
      <c r="B107" t="s">
        <v>5</v>
      </c>
      <c r="C107" t="s">
        <v>8</v>
      </c>
      <c r="D107">
        <v>85</v>
      </c>
      <c r="E107">
        <v>3103</v>
      </c>
      <c r="F107" s="15">
        <f t="shared" si="54"/>
        <v>36.505882352941178</v>
      </c>
      <c r="G107">
        <v>54</v>
      </c>
      <c r="H107">
        <v>3.2</v>
      </c>
      <c r="I107">
        <v>0.7</v>
      </c>
      <c r="J107">
        <v>3.8</v>
      </c>
      <c r="K107" s="15">
        <v>6.6678141393055341</v>
      </c>
      <c r="L107" s="15">
        <v>53.178964683438373</v>
      </c>
      <c r="M107" s="15">
        <f t="shared" si="55"/>
        <v>68.367814139305537</v>
      </c>
      <c r="N107" s="2"/>
      <c r="O107" s="8">
        <f t="shared" si="56"/>
        <v>0</v>
      </c>
      <c r="P107" s="8">
        <f t="shared" si="57"/>
        <v>0</v>
      </c>
      <c r="Q107" s="8">
        <f t="shared" si="58"/>
        <v>0</v>
      </c>
      <c r="R107" s="8">
        <f t="shared" si="59"/>
        <v>0</v>
      </c>
      <c r="S107" s="8">
        <f t="shared" si="60"/>
        <v>0</v>
      </c>
      <c r="T107" s="8">
        <f t="shared" si="61"/>
        <v>0</v>
      </c>
      <c r="U107" s="8">
        <f t="shared" si="62"/>
        <v>0</v>
      </c>
      <c r="X107" s="73">
        <v>0.36117647058823577</v>
      </c>
      <c r="Y107" s="73">
        <v>0.44364570165508893</v>
      </c>
    </row>
    <row r="108" spans="1:25" x14ac:dyDescent="0.2">
      <c r="A108" t="s">
        <v>7</v>
      </c>
      <c r="B108" t="s">
        <v>5</v>
      </c>
      <c r="C108" t="s">
        <v>8</v>
      </c>
      <c r="D108">
        <v>95</v>
      </c>
      <c r="E108">
        <v>3382</v>
      </c>
      <c r="F108" s="15">
        <f t="shared" si="54"/>
        <v>39.788235294117648</v>
      </c>
      <c r="G108">
        <v>57.5</v>
      </c>
      <c r="H108">
        <v>3.3</v>
      </c>
      <c r="I108">
        <v>0.7</v>
      </c>
      <c r="J108">
        <v>4.0999999999999996</v>
      </c>
      <c r="K108" s="15">
        <v>6.9613787576433115</v>
      </c>
      <c r="L108" s="15">
        <v>53.530306205883015</v>
      </c>
      <c r="M108" s="15">
        <f t="shared" si="55"/>
        <v>72.561378757643311</v>
      </c>
      <c r="N108" s="2"/>
      <c r="O108" s="8">
        <f t="shared" si="56"/>
        <v>0</v>
      </c>
      <c r="P108" s="8">
        <f t="shared" si="57"/>
        <v>0</v>
      </c>
      <c r="Q108" s="8">
        <f t="shared" si="58"/>
        <v>0</v>
      </c>
      <c r="R108" s="8">
        <f t="shared" si="59"/>
        <v>0</v>
      </c>
      <c r="S108" s="8">
        <f t="shared" si="60"/>
        <v>0</v>
      </c>
      <c r="T108" s="8">
        <f t="shared" si="61"/>
        <v>0</v>
      </c>
      <c r="U108" s="8">
        <f t="shared" si="62"/>
        <v>0</v>
      </c>
      <c r="X108" s="73">
        <v>0.32823529411764696</v>
      </c>
      <c r="Y108" s="73">
        <v>0.45449061407824159</v>
      </c>
    </row>
    <row r="109" spans="1:25" x14ac:dyDescent="0.2">
      <c r="A109" t="s">
        <v>7</v>
      </c>
      <c r="B109" t="s">
        <v>5</v>
      </c>
      <c r="C109" t="s">
        <v>8</v>
      </c>
      <c r="D109">
        <v>105</v>
      </c>
      <c r="E109">
        <v>3632</v>
      </c>
      <c r="F109" s="15">
        <f t="shared" si="54"/>
        <v>42.72941176470588</v>
      </c>
      <c r="G109">
        <v>60.6</v>
      </c>
      <c r="H109">
        <v>3.4</v>
      </c>
      <c r="I109">
        <v>0.7</v>
      </c>
      <c r="J109">
        <v>4.3</v>
      </c>
      <c r="K109" s="15">
        <v>7.3662334021821358</v>
      </c>
      <c r="L109" s="15">
        <v>53.802222770146507</v>
      </c>
      <c r="M109" s="15">
        <f t="shared" si="55"/>
        <v>76.366233402182132</v>
      </c>
      <c r="N109" s="2"/>
      <c r="O109" s="8">
        <f t="shared" si="56"/>
        <v>0</v>
      </c>
      <c r="P109" s="8">
        <f t="shared" si="57"/>
        <v>0</v>
      </c>
      <c r="Q109" s="8">
        <f t="shared" si="58"/>
        <v>0</v>
      </c>
      <c r="R109" s="8">
        <f t="shared" si="59"/>
        <v>0</v>
      </c>
      <c r="S109" s="8">
        <f t="shared" si="60"/>
        <v>0</v>
      </c>
      <c r="T109" s="8">
        <f t="shared" si="61"/>
        <v>0</v>
      </c>
      <c r="U109" s="8">
        <f t="shared" si="62"/>
        <v>0</v>
      </c>
      <c r="X109" s="73">
        <v>0.29411764705882321</v>
      </c>
      <c r="Y109" s="73">
        <v>0.40767712088023134</v>
      </c>
    </row>
    <row r="110" spans="1:25" x14ac:dyDescent="0.2">
      <c r="A110" t="s">
        <v>7</v>
      </c>
      <c r="B110" t="s">
        <v>5</v>
      </c>
      <c r="C110" t="s">
        <v>8</v>
      </c>
      <c r="D110">
        <v>115</v>
      </c>
      <c r="E110">
        <v>3854</v>
      </c>
      <c r="F110" s="15">
        <f t="shared" si="54"/>
        <v>45.341176470588238</v>
      </c>
      <c r="G110">
        <v>63.3</v>
      </c>
      <c r="H110">
        <v>3.4</v>
      </c>
      <c r="I110">
        <v>0.7</v>
      </c>
      <c r="J110">
        <v>4.5</v>
      </c>
      <c r="K110" s="15">
        <v>7.4057709982347184</v>
      </c>
      <c r="L110" s="15">
        <v>53.786583663723412</v>
      </c>
      <c r="M110" s="15">
        <f t="shared" si="55"/>
        <v>79.305770998234721</v>
      </c>
      <c r="N110" s="2"/>
      <c r="O110" s="8">
        <f t="shared" si="56"/>
        <v>0</v>
      </c>
      <c r="P110" s="8">
        <f t="shared" si="57"/>
        <v>0</v>
      </c>
      <c r="Q110" s="8">
        <f t="shared" si="58"/>
        <v>0</v>
      </c>
      <c r="R110" s="8">
        <f t="shared" si="59"/>
        <v>0</v>
      </c>
      <c r="S110" s="8">
        <f t="shared" si="60"/>
        <v>0</v>
      </c>
      <c r="T110" s="8">
        <f t="shared" si="61"/>
        <v>0</v>
      </c>
      <c r="U110" s="8">
        <f t="shared" si="62"/>
        <v>0</v>
      </c>
      <c r="X110" s="73">
        <v>0.26117647058823579</v>
      </c>
      <c r="Y110" s="73">
        <v>0.29238984896294939</v>
      </c>
    </row>
    <row r="111" spans="1:25" ht="13.5" thickBot="1" x14ac:dyDescent="0.25">
      <c r="A111" t="s">
        <v>7</v>
      </c>
      <c r="B111" t="s">
        <v>5</v>
      </c>
      <c r="C111" t="s">
        <v>8</v>
      </c>
      <c r="D111">
        <v>125</v>
      </c>
      <c r="E111">
        <v>4047</v>
      </c>
      <c r="F111" s="15">
        <f t="shared" si="54"/>
        <v>47.611764705882351</v>
      </c>
      <c r="G111">
        <v>65.599999999999994</v>
      </c>
      <c r="H111">
        <v>3.5</v>
      </c>
      <c r="I111">
        <v>0.7</v>
      </c>
      <c r="J111">
        <v>4.5999999999999996</v>
      </c>
      <c r="K111" s="15">
        <v>7.0990855306261142</v>
      </c>
      <c r="L111" s="15">
        <v>54.00081031197665</v>
      </c>
      <c r="M111" s="15">
        <f t="shared" si="55"/>
        <v>81.499085530626104</v>
      </c>
      <c r="N111" s="2"/>
      <c r="O111" s="8">
        <f t="shared" si="56"/>
        <v>0</v>
      </c>
      <c r="P111" s="8">
        <f t="shared" si="57"/>
        <v>0</v>
      </c>
      <c r="Q111" s="8">
        <f t="shared" si="58"/>
        <v>0</v>
      </c>
      <c r="R111" s="8">
        <f t="shared" si="59"/>
        <v>0</v>
      </c>
      <c r="S111" s="8">
        <f t="shared" si="60"/>
        <v>0</v>
      </c>
      <c r="T111" s="8">
        <f t="shared" si="61"/>
        <v>0</v>
      </c>
      <c r="U111" s="8">
        <f t="shared" si="62"/>
        <v>0</v>
      </c>
      <c r="X111" s="73">
        <v>0.22705882352941131</v>
      </c>
      <c r="Y111" s="73">
        <v>0.24075411806446426</v>
      </c>
    </row>
    <row r="112" spans="1:25" ht="13.5" thickBot="1" x14ac:dyDescent="0.25">
      <c r="A112" s="6"/>
      <c r="B112" s="6"/>
      <c r="C112" s="6" t="s">
        <v>20</v>
      </c>
      <c r="D112" s="7"/>
      <c r="E112" s="7"/>
      <c r="F112" s="18"/>
      <c r="N112" s="3">
        <f t="shared" ref="N112:T112" si="63">SUM(N98:N111)</f>
        <v>0</v>
      </c>
      <c r="O112" s="9">
        <f t="shared" si="63"/>
        <v>0</v>
      </c>
      <c r="P112" s="9">
        <f t="shared" si="63"/>
        <v>0</v>
      </c>
      <c r="Q112" s="9">
        <f t="shared" si="63"/>
        <v>0</v>
      </c>
      <c r="R112" s="9">
        <f t="shared" si="63"/>
        <v>0</v>
      </c>
      <c r="S112" s="9">
        <f t="shared" si="63"/>
        <v>0</v>
      </c>
      <c r="T112" s="9">
        <f t="shared" si="63"/>
        <v>0</v>
      </c>
      <c r="U112" s="10">
        <f t="shared" ref="U112" si="64">SUM(O112:T112)</f>
        <v>0</v>
      </c>
      <c r="V112" s="21" t="e">
        <f>U112/N112</f>
        <v>#DIV/0!</v>
      </c>
      <c r="X112" s="73"/>
      <c r="Y112" s="73"/>
    </row>
    <row r="113" spans="1:25" ht="16.5" thickTop="1" thickBot="1" x14ac:dyDescent="0.25">
      <c r="C113" s="75" t="s">
        <v>48</v>
      </c>
      <c r="D113" s="76"/>
      <c r="E113" s="76"/>
      <c r="F113" s="77"/>
      <c r="N113" s="2"/>
      <c r="O113" s="29" t="e">
        <f>O112/N112</f>
        <v>#DIV/0!</v>
      </c>
      <c r="P113" s="23" t="e">
        <f>P112/N112</f>
        <v>#DIV/0!</v>
      </c>
      <c r="Q113" s="23" t="e">
        <f>Q112/N112</f>
        <v>#DIV/0!</v>
      </c>
      <c r="R113" s="23" t="e">
        <f>R112/N112</f>
        <v>#DIV/0!</v>
      </c>
      <c r="S113" s="23" t="e">
        <f>S112/N112</f>
        <v>#DIV/0!</v>
      </c>
      <c r="T113" s="30" t="e">
        <f>T112/N112</f>
        <v>#DIV/0!</v>
      </c>
      <c r="U113" s="24" t="e">
        <f>U112/N112</f>
        <v>#DIV/0!</v>
      </c>
      <c r="X113" s="73"/>
      <c r="Y113" s="73"/>
    </row>
    <row r="114" spans="1:25" ht="15.75" thickBot="1" x14ac:dyDescent="0.25">
      <c r="C114" s="78" t="s">
        <v>49</v>
      </c>
      <c r="D114" s="79"/>
      <c r="E114" s="79"/>
      <c r="F114" s="80"/>
      <c r="N114" s="2"/>
      <c r="O114" s="31" t="e">
        <f>O112/U112</f>
        <v>#DIV/0!</v>
      </c>
      <c r="P114" s="25" t="e">
        <f>P112/U112</f>
        <v>#DIV/0!</v>
      </c>
      <c r="Q114" s="25" t="e">
        <f>Q112/U112</f>
        <v>#DIV/0!</v>
      </c>
      <c r="R114" s="25" t="e">
        <f>R112/U112</f>
        <v>#DIV/0!</v>
      </c>
      <c r="S114" s="25" t="e">
        <f>S112/U112</f>
        <v>#DIV/0!</v>
      </c>
      <c r="T114" s="26" t="e">
        <f>T112/U112</f>
        <v>#DIV/0!</v>
      </c>
      <c r="U114" s="27" t="e">
        <f>SUM(O114:T114)</f>
        <v>#DIV/0!</v>
      </c>
      <c r="X114" s="73"/>
      <c r="Y114" s="73"/>
    </row>
    <row r="115" spans="1:25" x14ac:dyDescent="0.2">
      <c r="N115" s="4"/>
      <c r="X115" s="73"/>
      <c r="Y115" s="73"/>
    </row>
    <row r="116" spans="1:25" x14ac:dyDescent="0.2">
      <c r="A116" t="s">
        <v>4</v>
      </c>
      <c r="B116" t="s">
        <v>5</v>
      </c>
      <c r="C116" t="s">
        <v>6</v>
      </c>
      <c r="D116">
        <v>0</v>
      </c>
      <c r="E116">
        <v>0</v>
      </c>
      <c r="F116" s="15">
        <f>E116/85</f>
        <v>0</v>
      </c>
      <c r="G116">
        <v>0</v>
      </c>
      <c r="H116">
        <v>0</v>
      </c>
      <c r="I116">
        <v>0.8</v>
      </c>
      <c r="J116">
        <v>7.6</v>
      </c>
      <c r="K116" s="15">
        <v>7.3120567440993529</v>
      </c>
      <c r="L116" s="15">
        <v>49.740326682651151</v>
      </c>
      <c r="M116" s="15">
        <f>SUM(G116:K116)</f>
        <v>15.712056744099353</v>
      </c>
      <c r="N116" s="2"/>
      <c r="O116" s="8">
        <f t="shared" ref="O116:T116" si="65">($N116*G116)</f>
        <v>0</v>
      </c>
      <c r="P116" s="8">
        <f t="shared" si="65"/>
        <v>0</v>
      </c>
      <c r="Q116" s="8">
        <f t="shared" si="65"/>
        <v>0</v>
      </c>
      <c r="R116" s="8">
        <f t="shared" si="65"/>
        <v>0</v>
      </c>
      <c r="S116" s="8">
        <f t="shared" si="65"/>
        <v>0</v>
      </c>
      <c r="T116" s="8">
        <f t="shared" si="65"/>
        <v>0</v>
      </c>
      <c r="U116" s="8">
        <f>SUM(O116:T116)</f>
        <v>0</v>
      </c>
      <c r="X116" s="73"/>
      <c r="Y116" s="73"/>
    </row>
    <row r="117" spans="1:25" x14ac:dyDescent="0.2">
      <c r="A117" t="s">
        <v>4</v>
      </c>
      <c r="B117" t="s">
        <v>5</v>
      </c>
      <c r="C117" t="s">
        <v>6</v>
      </c>
      <c r="D117">
        <v>5</v>
      </c>
      <c r="E117">
        <v>0</v>
      </c>
      <c r="F117" s="15">
        <f t="shared" ref="F117:F129" si="66">E117/85</f>
        <v>0</v>
      </c>
      <c r="G117">
        <v>2.7</v>
      </c>
      <c r="H117">
        <v>0.2</v>
      </c>
      <c r="I117">
        <v>0.9</v>
      </c>
      <c r="J117">
        <v>5.2</v>
      </c>
      <c r="K117" s="15">
        <v>5.985549454655624</v>
      </c>
      <c r="L117" s="15">
        <v>50.215032269085754</v>
      </c>
      <c r="M117" s="15">
        <f t="shared" ref="M117:M129" si="67">SUM(G117:K117)</f>
        <v>14.985549454655624</v>
      </c>
      <c r="N117" s="2"/>
      <c r="O117" s="8">
        <f t="shared" ref="O117:O129" si="68">($N117*G117)</f>
        <v>0</v>
      </c>
      <c r="P117" s="8">
        <f t="shared" ref="P117:P129" si="69">($N117*H117)</f>
        <v>0</v>
      </c>
      <c r="Q117" s="8">
        <f t="shared" ref="Q117:Q129" si="70">($N117*I117)</f>
        <v>0</v>
      </c>
      <c r="R117" s="8">
        <f t="shared" ref="R117:R129" si="71">($N117*J117)</f>
        <v>0</v>
      </c>
      <c r="S117" s="8">
        <f t="shared" ref="S117:S129" si="72">($N117*K117)</f>
        <v>0</v>
      </c>
      <c r="T117" s="8">
        <f t="shared" ref="T117:T129" si="73">($N117*L117)</f>
        <v>0</v>
      </c>
      <c r="U117" s="8">
        <f t="shared" ref="U117:U129" si="74">SUM(O117:T117)</f>
        <v>0</v>
      </c>
      <c r="X117" s="73">
        <v>0</v>
      </c>
      <c r="Y117" s="73">
        <v>-2.5180170300912151E-2</v>
      </c>
    </row>
    <row r="118" spans="1:25" x14ac:dyDescent="0.2">
      <c r="A118" t="s">
        <v>4</v>
      </c>
      <c r="B118" t="s">
        <v>5</v>
      </c>
      <c r="C118" t="s">
        <v>6</v>
      </c>
      <c r="D118">
        <v>15</v>
      </c>
      <c r="E118">
        <v>184</v>
      </c>
      <c r="F118" s="15">
        <f t="shared" si="66"/>
        <v>2.164705882352941</v>
      </c>
      <c r="G118">
        <v>8.6</v>
      </c>
      <c r="H118">
        <v>0.7</v>
      </c>
      <c r="I118">
        <v>0.9</v>
      </c>
      <c r="J118">
        <v>2.9</v>
      </c>
      <c r="K118" s="15">
        <v>6.487025784015219</v>
      </c>
      <c r="L118" s="15">
        <v>48.039832853311701</v>
      </c>
      <c r="M118" s="15">
        <f t="shared" si="67"/>
        <v>19.587025784015218</v>
      </c>
      <c r="N118" s="2"/>
      <c r="O118" s="8">
        <f t="shared" si="68"/>
        <v>0</v>
      </c>
      <c r="P118" s="8">
        <f t="shared" si="69"/>
        <v>0</v>
      </c>
      <c r="Q118" s="8">
        <f t="shared" si="70"/>
        <v>0</v>
      </c>
      <c r="R118" s="8">
        <f t="shared" si="71"/>
        <v>0</v>
      </c>
      <c r="S118" s="8">
        <f t="shared" si="72"/>
        <v>0</v>
      </c>
      <c r="T118" s="8">
        <f t="shared" si="73"/>
        <v>0</v>
      </c>
      <c r="U118" s="8">
        <f t="shared" si="74"/>
        <v>0</v>
      </c>
      <c r="X118" s="73">
        <v>0.21647058823529411</v>
      </c>
      <c r="Y118" s="73">
        <v>0.24262769135855394</v>
      </c>
    </row>
    <row r="119" spans="1:25" x14ac:dyDescent="0.2">
      <c r="A119" t="s">
        <v>4</v>
      </c>
      <c r="B119" t="s">
        <v>5</v>
      </c>
      <c r="C119" t="s">
        <v>6</v>
      </c>
      <c r="D119">
        <v>25</v>
      </c>
      <c r="E119">
        <v>483</v>
      </c>
      <c r="F119" s="15">
        <f t="shared" si="66"/>
        <v>5.6823529411764708</v>
      </c>
      <c r="G119">
        <v>14.6</v>
      </c>
      <c r="H119">
        <v>1.2</v>
      </c>
      <c r="I119">
        <v>0.8</v>
      </c>
      <c r="J119">
        <v>2.1</v>
      </c>
      <c r="K119" s="15">
        <v>6.7226105277782491</v>
      </c>
      <c r="L119" s="15">
        <v>49.509397780346703</v>
      </c>
      <c r="M119" s="15">
        <f t="shared" si="67"/>
        <v>25.422610527778247</v>
      </c>
      <c r="N119" s="2"/>
      <c r="O119" s="8">
        <f t="shared" si="68"/>
        <v>0</v>
      </c>
      <c r="P119" s="8">
        <f t="shared" si="69"/>
        <v>0</v>
      </c>
      <c r="Q119" s="8">
        <f t="shared" si="70"/>
        <v>0</v>
      </c>
      <c r="R119" s="8">
        <f t="shared" si="71"/>
        <v>0</v>
      </c>
      <c r="S119" s="8">
        <f t="shared" si="72"/>
        <v>0</v>
      </c>
      <c r="T119" s="8">
        <f t="shared" si="73"/>
        <v>0</v>
      </c>
      <c r="U119" s="8">
        <f t="shared" si="74"/>
        <v>0</v>
      </c>
      <c r="X119" s="73">
        <v>0.35176470588235298</v>
      </c>
      <c r="Y119" s="73">
        <v>0.73051496707980301</v>
      </c>
    </row>
    <row r="120" spans="1:25" x14ac:dyDescent="0.2">
      <c r="A120" t="s">
        <v>4</v>
      </c>
      <c r="B120" t="s">
        <v>5</v>
      </c>
      <c r="C120" t="s">
        <v>6</v>
      </c>
      <c r="D120">
        <v>35</v>
      </c>
      <c r="E120">
        <v>835</v>
      </c>
      <c r="F120" s="15">
        <f t="shared" si="66"/>
        <v>9.8235294117647065</v>
      </c>
      <c r="G120">
        <v>20.3</v>
      </c>
      <c r="H120">
        <v>1.5</v>
      </c>
      <c r="I120">
        <v>0.8</v>
      </c>
      <c r="J120">
        <v>2</v>
      </c>
      <c r="K120" s="15">
        <v>7.1996104514919255</v>
      </c>
      <c r="L120" s="15">
        <v>49.321049139102442</v>
      </c>
      <c r="M120" s="15">
        <f t="shared" si="67"/>
        <v>31.799610451491926</v>
      </c>
      <c r="N120" s="2"/>
      <c r="O120" s="8">
        <f t="shared" si="68"/>
        <v>0</v>
      </c>
      <c r="P120" s="8">
        <f t="shared" si="69"/>
        <v>0</v>
      </c>
      <c r="Q120" s="8">
        <f t="shared" si="70"/>
        <v>0</v>
      </c>
      <c r="R120" s="8">
        <f t="shared" si="71"/>
        <v>0</v>
      </c>
      <c r="S120" s="8">
        <f t="shared" si="72"/>
        <v>0</v>
      </c>
      <c r="T120" s="8">
        <f t="shared" si="73"/>
        <v>0</v>
      </c>
      <c r="U120" s="8">
        <f t="shared" si="74"/>
        <v>0</v>
      </c>
      <c r="X120" s="73">
        <v>0.41411764705882359</v>
      </c>
      <c r="Y120" s="73">
        <v>0.61886512824694218</v>
      </c>
    </row>
    <row r="121" spans="1:25" x14ac:dyDescent="0.2">
      <c r="A121" t="s">
        <v>4</v>
      </c>
      <c r="B121" t="s">
        <v>5</v>
      </c>
      <c r="C121" t="s">
        <v>6</v>
      </c>
      <c r="D121">
        <v>45</v>
      </c>
      <c r="E121">
        <v>1210</v>
      </c>
      <c r="F121" s="15">
        <f t="shared" si="66"/>
        <v>14.235294117647058</v>
      </c>
      <c r="G121">
        <v>25.4</v>
      </c>
      <c r="H121">
        <v>1.9</v>
      </c>
      <c r="I121">
        <v>0.8</v>
      </c>
      <c r="J121">
        <v>2.2000000000000002</v>
      </c>
      <c r="K121" s="15">
        <v>7.2231354006104258</v>
      </c>
      <c r="L121" s="15">
        <v>49.248525872733431</v>
      </c>
      <c r="M121" s="15">
        <f t="shared" si="67"/>
        <v>37.523135400610421</v>
      </c>
      <c r="N121" s="2"/>
      <c r="O121" s="8">
        <f t="shared" si="68"/>
        <v>0</v>
      </c>
      <c r="P121" s="8">
        <f t="shared" si="69"/>
        <v>0</v>
      </c>
      <c r="Q121" s="8">
        <f t="shared" si="70"/>
        <v>0</v>
      </c>
      <c r="R121" s="8">
        <f t="shared" si="71"/>
        <v>0</v>
      </c>
      <c r="S121" s="8">
        <f t="shared" si="72"/>
        <v>0</v>
      </c>
      <c r="T121" s="8">
        <f t="shared" si="73"/>
        <v>0</v>
      </c>
      <c r="U121" s="8">
        <f t="shared" si="74"/>
        <v>0</v>
      </c>
      <c r="X121" s="73">
        <v>0.44117647058823517</v>
      </c>
      <c r="Y121" s="73">
        <v>0.56510016827494813</v>
      </c>
    </row>
    <row r="122" spans="1:25" x14ac:dyDescent="0.2">
      <c r="A122" t="s">
        <v>4</v>
      </c>
      <c r="B122" t="s">
        <v>5</v>
      </c>
      <c r="C122" t="s">
        <v>6</v>
      </c>
      <c r="D122">
        <v>55</v>
      </c>
      <c r="E122">
        <v>1607</v>
      </c>
      <c r="F122" s="15">
        <f t="shared" si="66"/>
        <v>18.905882352941177</v>
      </c>
      <c r="G122">
        <v>30.4</v>
      </c>
      <c r="H122">
        <v>2.1</v>
      </c>
      <c r="I122">
        <v>0.8</v>
      </c>
      <c r="J122">
        <v>2.4</v>
      </c>
      <c r="K122" s="15">
        <v>7.1166787404051028</v>
      </c>
      <c r="L122" s="15">
        <v>49.368035785194174</v>
      </c>
      <c r="M122" s="15">
        <f t="shared" si="67"/>
        <v>42.816678740405095</v>
      </c>
      <c r="N122" s="2"/>
      <c r="O122" s="8">
        <f t="shared" si="68"/>
        <v>0</v>
      </c>
      <c r="P122" s="8">
        <f t="shared" si="69"/>
        <v>0</v>
      </c>
      <c r="Q122" s="8">
        <f t="shared" si="70"/>
        <v>0</v>
      </c>
      <c r="R122" s="8">
        <f t="shared" si="71"/>
        <v>0</v>
      </c>
      <c r="S122" s="8">
        <f t="shared" si="72"/>
        <v>0</v>
      </c>
      <c r="T122" s="8">
        <f t="shared" si="73"/>
        <v>0</v>
      </c>
      <c r="U122" s="8">
        <f t="shared" si="74"/>
        <v>0</v>
      </c>
      <c r="X122" s="73">
        <v>0.46705882352941186</v>
      </c>
      <c r="Y122" s="73">
        <v>0.54130532522554231</v>
      </c>
    </row>
    <row r="123" spans="1:25" x14ac:dyDescent="0.2">
      <c r="A123" t="s">
        <v>4</v>
      </c>
      <c r="B123" t="s">
        <v>5</v>
      </c>
      <c r="C123" t="s">
        <v>6</v>
      </c>
      <c r="D123">
        <v>65</v>
      </c>
      <c r="E123">
        <v>2025</v>
      </c>
      <c r="F123" s="15">
        <f t="shared" si="66"/>
        <v>23.823529411764707</v>
      </c>
      <c r="G123">
        <v>35.4</v>
      </c>
      <c r="H123">
        <v>2.4</v>
      </c>
      <c r="I123">
        <v>0.8</v>
      </c>
      <c r="J123">
        <v>2.8</v>
      </c>
      <c r="K123" s="15">
        <v>7.3641070779654942</v>
      </c>
      <c r="L123" s="15">
        <v>49.708956671901142</v>
      </c>
      <c r="M123" s="15">
        <f t="shared" si="67"/>
        <v>48.764107077965484</v>
      </c>
      <c r="N123" s="2"/>
      <c r="O123" s="8">
        <f t="shared" si="68"/>
        <v>0</v>
      </c>
      <c r="P123" s="8">
        <f t="shared" si="69"/>
        <v>0</v>
      </c>
      <c r="Q123" s="8">
        <f t="shared" si="70"/>
        <v>0</v>
      </c>
      <c r="R123" s="8">
        <f t="shared" si="71"/>
        <v>0</v>
      </c>
      <c r="S123" s="8">
        <f t="shared" si="72"/>
        <v>0</v>
      </c>
      <c r="T123" s="8">
        <f t="shared" si="73"/>
        <v>0</v>
      </c>
      <c r="U123" s="8">
        <f t="shared" si="74"/>
        <v>0</v>
      </c>
      <c r="X123" s="73">
        <v>0.49176470588235299</v>
      </c>
      <c r="Y123" s="73">
        <v>0.628834922426735</v>
      </c>
    </row>
    <row r="124" spans="1:25" x14ac:dyDescent="0.2">
      <c r="A124" t="s">
        <v>4</v>
      </c>
      <c r="B124" t="s">
        <v>5</v>
      </c>
      <c r="C124" t="s">
        <v>6</v>
      </c>
      <c r="D124">
        <v>75</v>
      </c>
      <c r="E124">
        <v>2466</v>
      </c>
      <c r="F124" s="15">
        <f t="shared" si="66"/>
        <v>29.011764705882353</v>
      </c>
      <c r="G124">
        <v>40.5</v>
      </c>
      <c r="H124">
        <v>2.6</v>
      </c>
      <c r="I124">
        <v>0.8</v>
      </c>
      <c r="J124">
        <v>3.2</v>
      </c>
      <c r="K124" s="15">
        <v>7.2840056307430912</v>
      </c>
      <c r="L124" s="15">
        <v>48.680961583194424</v>
      </c>
      <c r="M124" s="15">
        <f t="shared" si="67"/>
        <v>54.38400563074309</v>
      </c>
      <c r="N124" s="2"/>
      <c r="O124" s="8">
        <f t="shared" si="68"/>
        <v>0</v>
      </c>
      <c r="P124" s="8">
        <f t="shared" si="69"/>
        <v>0</v>
      </c>
      <c r="Q124" s="8">
        <f t="shared" si="70"/>
        <v>0</v>
      </c>
      <c r="R124" s="8">
        <f t="shared" si="71"/>
        <v>0</v>
      </c>
      <c r="S124" s="8">
        <f t="shared" si="72"/>
        <v>0</v>
      </c>
      <c r="T124" s="8">
        <f t="shared" si="73"/>
        <v>0</v>
      </c>
      <c r="U124" s="8">
        <f t="shared" si="74"/>
        <v>0</v>
      </c>
      <c r="X124" s="73">
        <v>0.51882352941176468</v>
      </c>
      <c r="Y124" s="73">
        <v>0.45919034640708817</v>
      </c>
    </row>
    <row r="125" spans="1:25" x14ac:dyDescent="0.2">
      <c r="A125" t="s">
        <v>4</v>
      </c>
      <c r="B125" t="s">
        <v>5</v>
      </c>
      <c r="C125" t="s">
        <v>6</v>
      </c>
      <c r="D125">
        <v>85</v>
      </c>
      <c r="E125">
        <v>2929</v>
      </c>
      <c r="F125" s="15">
        <f t="shared" si="66"/>
        <v>34.458823529411767</v>
      </c>
      <c r="G125">
        <v>45.6</v>
      </c>
      <c r="H125">
        <v>2.9</v>
      </c>
      <c r="I125">
        <v>0.8</v>
      </c>
      <c r="J125">
        <v>3.6</v>
      </c>
      <c r="K125" s="15">
        <v>7.5568347482263478</v>
      </c>
      <c r="L125" s="15">
        <v>51.252966645558672</v>
      </c>
      <c r="M125" s="15">
        <f t="shared" si="67"/>
        <v>60.456834748226349</v>
      </c>
      <c r="N125" s="2"/>
      <c r="O125" s="8">
        <f t="shared" si="68"/>
        <v>0</v>
      </c>
      <c r="P125" s="8">
        <f t="shared" si="69"/>
        <v>0</v>
      </c>
      <c r="Q125" s="8">
        <f t="shared" si="70"/>
        <v>0</v>
      </c>
      <c r="R125" s="8">
        <f t="shared" si="71"/>
        <v>0</v>
      </c>
      <c r="S125" s="8">
        <f t="shared" si="72"/>
        <v>0</v>
      </c>
      <c r="T125" s="8">
        <f t="shared" si="73"/>
        <v>0</v>
      </c>
      <c r="U125" s="8">
        <f t="shared" si="74"/>
        <v>0</v>
      </c>
      <c r="X125" s="73">
        <v>0.54470588235294137</v>
      </c>
      <c r="Y125" s="73">
        <v>0.86448341798475214</v>
      </c>
    </row>
    <row r="126" spans="1:25" x14ac:dyDescent="0.2">
      <c r="A126" t="s">
        <v>4</v>
      </c>
      <c r="B126" t="s">
        <v>5</v>
      </c>
      <c r="C126" t="s">
        <v>6</v>
      </c>
      <c r="D126">
        <v>95</v>
      </c>
      <c r="E126">
        <v>3414</v>
      </c>
      <c r="F126" s="15">
        <f t="shared" si="66"/>
        <v>40.164705882352941</v>
      </c>
      <c r="G126">
        <v>50.8</v>
      </c>
      <c r="H126">
        <v>3.1</v>
      </c>
      <c r="I126">
        <v>0.8</v>
      </c>
      <c r="J126">
        <v>4</v>
      </c>
      <c r="K126" s="15">
        <v>7.5283447860230783</v>
      </c>
      <c r="L126" s="15">
        <v>51.29266679394545</v>
      </c>
      <c r="M126" s="15">
        <f t="shared" si="67"/>
        <v>66.228344786023072</v>
      </c>
      <c r="N126" s="2"/>
      <c r="O126" s="8">
        <f t="shared" si="68"/>
        <v>0</v>
      </c>
      <c r="P126" s="8">
        <f t="shared" si="69"/>
        <v>0</v>
      </c>
      <c r="Q126" s="8">
        <f t="shared" si="70"/>
        <v>0</v>
      </c>
      <c r="R126" s="8">
        <f t="shared" si="71"/>
        <v>0</v>
      </c>
      <c r="S126" s="8">
        <f t="shared" si="72"/>
        <v>0</v>
      </c>
      <c r="T126" s="8">
        <f t="shared" si="73"/>
        <v>0</v>
      </c>
      <c r="U126" s="8">
        <f t="shared" si="74"/>
        <v>0</v>
      </c>
      <c r="X126" s="73">
        <v>0.5705882352941174</v>
      </c>
      <c r="Y126" s="73">
        <v>0.58112101861835019</v>
      </c>
    </row>
    <row r="127" spans="1:25" x14ac:dyDescent="0.2">
      <c r="A127" t="s">
        <v>4</v>
      </c>
      <c r="B127" t="s">
        <v>5</v>
      </c>
      <c r="C127" t="s">
        <v>6</v>
      </c>
      <c r="D127">
        <v>105</v>
      </c>
      <c r="E127">
        <v>3921</v>
      </c>
      <c r="F127" s="15">
        <f t="shared" si="66"/>
        <v>46.129411764705885</v>
      </c>
      <c r="G127">
        <v>56</v>
      </c>
      <c r="H127">
        <v>3.3</v>
      </c>
      <c r="I127">
        <v>0.8</v>
      </c>
      <c r="J127">
        <v>4.4000000000000004</v>
      </c>
      <c r="K127" s="15">
        <v>7.8193871070495469</v>
      </c>
      <c r="L127" s="15">
        <v>52.350453684571349</v>
      </c>
      <c r="M127" s="15">
        <f t="shared" si="67"/>
        <v>72.31938710704955</v>
      </c>
      <c r="N127" s="2"/>
      <c r="O127" s="8">
        <f t="shared" si="68"/>
        <v>0</v>
      </c>
      <c r="P127" s="8">
        <f t="shared" si="69"/>
        <v>0</v>
      </c>
      <c r="Q127" s="8">
        <f t="shared" si="70"/>
        <v>0</v>
      </c>
      <c r="R127" s="8">
        <f t="shared" si="71"/>
        <v>0</v>
      </c>
      <c r="S127" s="8">
        <f t="shared" si="72"/>
        <v>0</v>
      </c>
      <c r="T127" s="8">
        <f t="shared" si="73"/>
        <v>0</v>
      </c>
      <c r="U127" s="8">
        <f t="shared" si="74"/>
        <v>0</v>
      </c>
      <c r="X127" s="73">
        <v>0.59647058823529453</v>
      </c>
      <c r="Y127" s="73">
        <v>0.714882921165237</v>
      </c>
    </row>
    <row r="128" spans="1:25" x14ac:dyDescent="0.2">
      <c r="A128" t="s">
        <v>4</v>
      </c>
      <c r="B128" t="s">
        <v>5</v>
      </c>
      <c r="C128" t="s">
        <v>6</v>
      </c>
      <c r="D128">
        <v>115</v>
      </c>
      <c r="E128">
        <v>4450</v>
      </c>
      <c r="F128" s="15">
        <f t="shared" si="66"/>
        <v>52.352941176470587</v>
      </c>
      <c r="G128">
        <v>61.4</v>
      </c>
      <c r="H128">
        <v>3.5</v>
      </c>
      <c r="I128">
        <v>0.8</v>
      </c>
      <c r="J128">
        <v>4.8</v>
      </c>
      <c r="K128" s="15">
        <v>7.2664625335410049</v>
      </c>
      <c r="L128" s="15">
        <v>50.006187717424829</v>
      </c>
      <c r="M128" s="15">
        <f t="shared" si="67"/>
        <v>77.766462533541002</v>
      </c>
      <c r="N128" s="2"/>
      <c r="O128" s="8">
        <f t="shared" si="68"/>
        <v>0</v>
      </c>
      <c r="P128" s="8">
        <f t="shared" si="69"/>
        <v>0</v>
      </c>
      <c r="Q128" s="8">
        <f t="shared" si="70"/>
        <v>0</v>
      </c>
      <c r="R128" s="8">
        <f t="shared" si="71"/>
        <v>0</v>
      </c>
      <c r="S128" s="8">
        <f t="shared" si="72"/>
        <v>0</v>
      </c>
      <c r="T128" s="8">
        <f t="shared" si="73"/>
        <v>0</v>
      </c>
      <c r="U128" s="8">
        <f t="shared" si="74"/>
        <v>0</v>
      </c>
      <c r="X128" s="73">
        <v>0.62235294117647011</v>
      </c>
      <c r="Y128" s="73">
        <v>0.31028094593449251</v>
      </c>
    </row>
    <row r="129" spans="1:25" ht="13.5" thickBot="1" x14ac:dyDescent="0.25">
      <c r="A129" t="s">
        <v>4</v>
      </c>
      <c r="B129" t="s">
        <v>5</v>
      </c>
      <c r="C129" t="s">
        <v>6</v>
      </c>
      <c r="D129">
        <v>125</v>
      </c>
      <c r="E129">
        <v>5001</v>
      </c>
      <c r="F129" s="15">
        <f t="shared" si="66"/>
        <v>58.835294117647059</v>
      </c>
      <c r="G129">
        <v>66.8</v>
      </c>
      <c r="H129">
        <v>3.8</v>
      </c>
      <c r="I129">
        <v>0.8</v>
      </c>
      <c r="J129">
        <v>5.2</v>
      </c>
      <c r="K129" s="15">
        <v>6.8545836661973292</v>
      </c>
      <c r="L129" s="15">
        <v>51.849081823842972</v>
      </c>
      <c r="M129" s="15">
        <f t="shared" si="67"/>
        <v>83.454583666197323</v>
      </c>
      <c r="N129" s="2"/>
      <c r="O129" s="8">
        <f t="shared" si="68"/>
        <v>0</v>
      </c>
      <c r="P129" s="8">
        <f t="shared" si="69"/>
        <v>0</v>
      </c>
      <c r="Q129" s="8">
        <f t="shared" si="70"/>
        <v>0</v>
      </c>
      <c r="R129" s="8">
        <f t="shared" si="71"/>
        <v>0</v>
      </c>
      <c r="S129" s="8">
        <f t="shared" si="72"/>
        <v>0</v>
      </c>
      <c r="T129" s="8">
        <f t="shared" si="73"/>
        <v>0</v>
      </c>
      <c r="U129" s="8">
        <f t="shared" si="74"/>
        <v>0</v>
      </c>
      <c r="X129" s="73">
        <v>0.64823529411764724</v>
      </c>
      <c r="Y129" s="73">
        <v>0.75310152390744634</v>
      </c>
    </row>
    <row r="130" spans="1:25" ht="13.5" thickBot="1" x14ac:dyDescent="0.25">
      <c r="A130" s="6"/>
      <c r="B130" s="6"/>
      <c r="C130" s="6" t="s">
        <v>20</v>
      </c>
      <c r="D130" s="7"/>
      <c r="E130" s="7"/>
      <c r="F130" s="18"/>
      <c r="N130" s="3">
        <f t="shared" ref="N130:T130" si="75">SUM(N116:N129)</f>
        <v>0</v>
      </c>
      <c r="O130" s="9">
        <f t="shared" si="75"/>
        <v>0</v>
      </c>
      <c r="P130" s="9">
        <f t="shared" si="75"/>
        <v>0</v>
      </c>
      <c r="Q130" s="9">
        <f t="shared" si="75"/>
        <v>0</v>
      </c>
      <c r="R130" s="9">
        <f t="shared" si="75"/>
        <v>0</v>
      </c>
      <c r="S130" s="9">
        <f t="shared" si="75"/>
        <v>0</v>
      </c>
      <c r="T130" s="9">
        <f t="shared" si="75"/>
        <v>0</v>
      </c>
      <c r="U130" s="10">
        <f t="shared" ref="U130" si="76">SUM(O130:T130)</f>
        <v>0</v>
      </c>
      <c r="V130" s="21" t="e">
        <f>U130/N130</f>
        <v>#DIV/0!</v>
      </c>
    </row>
    <row r="131" spans="1:25" ht="16.5" thickTop="1" thickBot="1" x14ac:dyDescent="0.25">
      <c r="C131" s="75" t="s">
        <v>48</v>
      </c>
      <c r="D131" s="76"/>
      <c r="E131" s="76"/>
      <c r="F131" s="77"/>
      <c r="N131" s="2"/>
      <c r="O131" s="29" t="e">
        <f>O130/N130</f>
        <v>#DIV/0!</v>
      </c>
      <c r="P131" s="23" t="e">
        <f>P130/N130</f>
        <v>#DIV/0!</v>
      </c>
      <c r="Q131" s="23" t="e">
        <f>Q130/N130</f>
        <v>#DIV/0!</v>
      </c>
      <c r="R131" s="23" t="e">
        <f>R130/N130</f>
        <v>#DIV/0!</v>
      </c>
      <c r="S131" s="23" t="e">
        <f>S130/N130</f>
        <v>#DIV/0!</v>
      </c>
      <c r="T131" s="30" t="e">
        <f>T130/N130</f>
        <v>#DIV/0!</v>
      </c>
      <c r="U131" s="24" t="e">
        <f>U130/N130</f>
        <v>#DIV/0!</v>
      </c>
    </row>
    <row r="132" spans="1:25" ht="15.75" thickBot="1" x14ac:dyDescent="0.25">
      <c r="C132" s="78" t="s">
        <v>49</v>
      </c>
      <c r="D132" s="79"/>
      <c r="E132" s="79"/>
      <c r="F132" s="80"/>
      <c r="N132" s="2"/>
      <c r="O132" s="31" t="e">
        <f>O130/U130</f>
        <v>#DIV/0!</v>
      </c>
      <c r="P132" s="25" t="e">
        <f>P130/U130</f>
        <v>#DIV/0!</v>
      </c>
      <c r="Q132" s="25" t="e">
        <f>Q130/U130</f>
        <v>#DIV/0!</v>
      </c>
      <c r="R132" s="25" t="e">
        <f>R130/U130</f>
        <v>#DIV/0!</v>
      </c>
      <c r="S132" s="25" t="e">
        <f>S130/U130</f>
        <v>#DIV/0!</v>
      </c>
      <c r="T132" s="26" t="e">
        <f>T130/U130</f>
        <v>#DIV/0!</v>
      </c>
      <c r="U132" s="27" t="e">
        <f>SUM(O132:T132)</f>
        <v>#DIV/0!</v>
      </c>
    </row>
    <row r="133" spans="1:25" ht="13.5" thickBot="1" x14ac:dyDescent="0.25">
      <c r="N133" s="2"/>
    </row>
    <row r="134" spans="1:25" ht="16.5" thickBot="1" x14ac:dyDescent="0.3">
      <c r="A134" s="14"/>
      <c r="B134" s="14"/>
      <c r="C134" s="81" t="s">
        <v>21</v>
      </c>
      <c r="D134" s="82"/>
      <c r="E134" s="82"/>
      <c r="F134" s="83"/>
      <c r="G134" s="32"/>
      <c r="H134" s="32"/>
      <c r="I134" s="32"/>
      <c r="J134" s="32"/>
      <c r="K134" s="32"/>
      <c r="L134" s="32"/>
      <c r="M134" s="33"/>
      <c r="N134" s="5">
        <f>N22+N40+N58+N76+N94+N112+N130</f>
        <v>0</v>
      </c>
      <c r="O134" s="51">
        <f t="shared" ref="O134:U134" si="77">O22+O40+O58+O76+O94+O112+O130</f>
        <v>0</v>
      </c>
      <c r="P134" s="53">
        <f t="shared" si="77"/>
        <v>0</v>
      </c>
      <c r="Q134" s="51">
        <f t="shared" si="77"/>
        <v>0</v>
      </c>
      <c r="R134" s="53">
        <f t="shared" si="77"/>
        <v>0</v>
      </c>
      <c r="S134" s="52">
        <f t="shared" si="77"/>
        <v>0</v>
      </c>
      <c r="T134" s="56">
        <f t="shared" si="77"/>
        <v>0</v>
      </c>
      <c r="U134" s="34">
        <f t="shared" si="77"/>
        <v>0</v>
      </c>
      <c r="V134" s="21" t="e">
        <f>U134/N134</f>
        <v>#DIV/0!</v>
      </c>
    </row>
    <row r="135" spans="1:25" ht="15.75" thickBot="1" x14ac:dyDescent="0.25">
      <c r="C135" s="75" t="s">
        <v>48</v>
      </c>
      <c r="D135" s="76"/>
      <c r="E135" s="76"/>
      <c r="F135" s="77"/>
      <c r="G135" s="35"/>
      <c r="H135" s="35"/>
      <c r="I135" s="35"/>
      <c r="J135" s="35"/>
      <c r="K135" s="35"/>
      <c r="L135" s="35"/>
      <c r="M135" s="35"/>
      <c r="N135" s="36"/>
      <c r="O135" s="29" t="e">
        <f>O134/N134</f>
        <v>#DIV/0!</v>
      </c>
      <c r="P135" s="23" t="e">
        <f>P134/N134</f>
        <v>#DIV/0!</v>
      </c>
      <c r="Q135" s="23" t="e">
        <f>Q134/N134</f>
        <v>#DIV/0!</v>
      </c>
      <c r="R135" s="23" t="e">
        <f>R134/N134</f>
        <v>#DIV/0!</v>
      </c>
      <c r="S135" s="23" t="e">
        <f>S134/N134</f>
        <v>#DIV/0!</v>
      </c>
      <c r="T135" s="30" t="e">
        <f>T134/N134</f>
        <v>#DIV/0!</v>
      </c>
      <c r="U135" s="24" t="e">
        <f>U134/N134</f>
        <v>#DIV/0!</v>
      </c>
    </row>
    <row r="136" spans="1:25" ht="15.75" thickBot="1" x14ac:dyDescent="0.25">
      <c r="C136" s="78" t="s">
        <v>49</v>
      </c>
      <c r="D136" s="79"/>
      <c r="E136" s="79"/>
      <c r="F136" s="80"/>
      <c r="G136" s="35"/>
      <c r="H136" s="35"/>
      <c r="I136" s="35"/>
      <c r="J136" s="35"/>
      <c r="K136" s="35"/>
      <c r="L136" s="35"/>
      <c r="M136" s="35"/>
      <c r="N136" s="36"/>
      <c r="O136" s="31" t="e">
        <f>O134/U134</f>
        <v>#DIV/0!</v>
      </c>
      <c r="P136" s="25" t="e">
        <f>P134/U134</f>
        <v>#DIV/0!</v>
      </c>
      <c r="Q136" s="25" t="e">
        <f>Q134/U134</f>
        <v>#DIV/0!</v>
      </c>
      <c r="R136" s="25" t="e">
        <f>R134/U134</f>
        <v>#DIV/0!</v>
      </c>
      <c r="S136" s="25" t="e">
        <f>S134/U134</f>
        <v>#DIV/0!</v>
      </c>
      <c r="T136" s="26" t="e">
        <f>T134/U134</f>
        <v>#DIV/0!</v>
      </c>
      <c r="U136" s="27" t="e">
        <f>SUM(O136:T136)</f>
        <v>#DIV/0!</v>
      </c>
    </row>
    <row r="137" spans="1:25" s="19" customFormat="1" ht="15" x14ac:dyDescent="0.2">
      <c r="N137" s="11"/>
      <c r="O137" s="20"/>
      <c r="X137" s="74"/>
      <c r="Y137" s="74"/>
    </row>
    <row r="138" spans="1:25" s="19" customFormat="1" ht="45" x14ac:dyDescent="0.2">
      <c r="N138" s="13" t="s">
        <v>23</v>
      </c>
      <c r="O138" s="46" t="s">
        <v>65</v>
      </c>
      <c r="P138" s="46" t="s">
        <v>66</v>
      </c>
      <c r="Q138" s="46" t="s">
        <v>68</v>
      </c>
      <c r="R138" s="66"/>
      <c r="S138" s="66"/>
      <c r="X138" s="74"/>
      <c r="Y138" s="74"/>
    </row>
    <row r="139" spans="1:25" s="19" customFormat="1" ht="15" x14ac:dyDescent="0.2">
      <c r="N139" s="47" t="s">
        <v>24</v>
      </c>
      <c r="O139" s="57">
        <f>O134+Q134</f>
        <v>0</v>
      </c>
      <c r="P139" s="62" t="e">
        <f>(O139)/$N$134</f>
        <v>#DIV/0!</v>
      </c>
      <c r="Q139" s="62" t="e">
        <f>P139*1.1023</f>
        <v>#DIV/0!</v>
      </c>
      <c r="R139" s="49"/>
      <c r="S139" s="49"/>
      <c r="X139" s="74"/>
      <c r="Y139" s="74"/>
    </row>
    <row r="140" spans="1:25" s="19" customFormat="1" ht="75" x14ac:dyDescent="0.2">
      <c r="N140" s="48" t="s">
        <v>67</v>
      </c>
      <c r="O140" s="58"/>
      <c r="P140" s="63" t="e">
        <f t="shared" ref="P140:P143" si="78">(O140)/$N$134</f>
        <v>#DIV/0!</v>
      </c>
      <c r="Q140" s="63"/>
      <c r="R140" s="49"/>
      <c r="S140" s="49"/>
      <c r="X140" s="74"/>
      <c r="Y140" s="74"/>
    </row>
    <row r="141" spans="1:25" s="19" customFormat="1" ht="15" x14ac:dyDescent="0.2">
      <c r="N141" s="50" t="s">
        <v>26</v>
      </c>
      <c r="O141" s="59">
        <f>P134+R134</f>
        <v>0</v>
      </c>
      <c r="P141" s="63" t="e">
        <f t="shared" si="78"/>
        <v>#DIV/0!</v>
      </c>
      <c r="Q141" s="63" t="e">
        <f t="shared" ref="Q141:Q143" si="79">P141*1.1023</f>
        <v>#DIV/0!</v>
      </c>
      <c r="R141" s="49"/>
      <c r="S141" s="49"/>
      <c r="X141" s="74"/>
      <c r="Y141" s="74"/>
    </row>
    <row r="142" spans="1:25" s="19" customFormat="1" ht="15" x14ac:dyDescent="0.2">
      <c r="N142" s="54" t="s">
        <v>25</v>
      </c>
      <c r="O142" s="59">
        <f>S134</f>
        <v>0</v>
      </c>
      <c r="P142" s="63" t="e">
        <f t="shared" si="78"/>
        <v>#DIV/0!</v>
      </c>
      <c r="Q142" s="63" t="e">
        <f t="shared" si="79"/>
        <v>#DIV/0!</v>
      </c>
      <c r="R142" s="49"/>
      <c r="S142" s="49"/>
      <c r="X142" s="74"/>
      <c r="Y142" s="74"/>
    </row>
    <row r="143" spans="1:25" s="19" customFormat="1" ht="15.75" thickBot="1" x14ac:dyDescent="0.25">
      <c r="N143" s="55" t="s">
        <v>27</v>
      </c>
      <c r="O143" s="60">
        <f>T134</f>
        <v>0</v>
      </c>
      <c r="P143" s="64" t="e">
        <f t="shared" si="78"/>
        <v>#DIV/0!</v>
      </c>
      <c r="Q143" s="64" t="e">
        <f t="shared" si="79"/>
        <v>#DIV/0!</v>
      </c>
      <c r="R143" s="49"/>
      <c r="S143" s="49"/>
      <c r="X143" s="74"/>
      <c r="Y143" s="74"/>
    </row>
    <row r="144" spans="1:25" s="19" customFormat="1" ht="15.75" thickTop="1" x14ac:dyDescent="0.2">
      <c r="N144" s="20" t="s">
        <v>29</v>
      </c>
      <c r="O144" s="61">
        <f>SUM(O139:O143)</f>
        <v>0</v>
      </c>
      <c r="P144" s="65" t="e">
        <f>SUM(P139:P143)</f>
        <v>#DIV/0!</v>
      </c>
      <c r="Q144" s="65" t="e">
        <f>SUM(Q139:Q143)</f>
        <v>#DIV/0!</v>
      </c>
      <c r="R144" s="67"/>
      <c r="S144" s="67"/>
      <c r="X144" s="74"/>
      <c r="Y144" s="74"/>
    </row>
  </sheetData>
  <mergeCells count="22">
    <mergeCell ref="C60:F60"/>
    <mergeCell ref="C77:F77"/>
    <mergeCell ref="C78:F78"/>
    <mergeCell ref="C95:F95"/>
    <mergeCell ref="C96:F96"/>
    <mergeCell ref="C23:F23"/>
    <mergeCell ref="C24:F24"/>
    <mergeCell ref="C41:F41"/>
    <mergeCell ref="C42:F42"/>
    <mergeCell ref="C59:F59"/>
    <mergeCell ref="A1:V1"/>
    <mergeCell ref="A2:V2"/>
    <mergeCell ref="A3:V3"/>
    <mergeCell ref="A4:V4"/>
    <mergeCell ref="A5:V5"/>
    <mergeCell ref="C135:F135"/>
    <mergeCell ref="C136:F136"/>
    <mergeCell ref="C113:F113"/>
    <mergeCell ref="C114:F114"/>
    <mergeCell ref="C131:F131"/>
    <mergeCell ref="C132:F132"/>
    <mergeCell ref="C134:F134"/>
  </mergeCells>
  <phoneticPr fontId="4" type="noConversion"/>
  <pageMargins left="0.25" right="0.25" top="0.5" bottom="0.5" header="0" footer="0.25"/>
  <pageSetup paperSize="17" scale="96" fitToHeight="0" orientation="landscape" r:id="rId1"/>
  <headerFooter alignWithMargins="0">
    <oddFooter>&amp;C&amp;Z&amp;F&amp;RPage &amp;P of &amp;N</oddFooter>
  </headerFooter>
  <rowBreaks count="2" manualBreakCount="2">
    <brk id="42" max="16383" man="1"/>
    <brk id="9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workbookViewId="0">
      <selection activeCell="B21" sqref="B21"/>
    </sheetView>
  </sheetViews>
  <sheetFormatPr defaultRowHeight="15" x14ac:dyDescent="0.2"/>
  <cols>
    <col min="1" max="1" width="33.7109375" style="38" customWidth="1"/>
    <col min="2" max="2" width="91.28515625" style="37" customWidth="1"/>
    <col min="3" max="16384" width="9.140625" style="37"/>
  </cols>
  <sheetData>
    <row r="1" spans="1:2" ht="18" x14ac:dyDescent="0.25">
      <c r="A1" s="85" t="s">
        <v>50</v>
      </c>
      <c r="B1" s="85"/>
    </row>
    <row r="2" spans="1:2" ht="15.75" thickBot="1" x14ac:dyDescent="0.25"/>
    <row r="3" spans="1:2" ht="15.75" thickBot="1" x14ac:dyDescent="0.25">
      <c r="A3" s="39" t="s">
        <v>51</v>
      </c>
      <c r="B3" s="40" t="s">
        <v>52</v>
      </c>
    </row>
    <row r="4" spans="1:2" ht="30.75" thickBot="1" x14ac:dyDescent="0.25">
      <c r="A4" s="41" t="s">
        <v>53</v>
      </c>
      <c r="B4" s="42" t="s">
        <v>54</v>
      </c>
    </row>
    <row r="5" spans="1:2" ht="15.75" thickBot="1" x14ac:dyDescent="0.25">
      <c r="A5" s="43"/>
      <c r="B5" s="44"/>
    </row>
    <row r="6" spans="1:2" ht="30.75" thickBot="1" x14ac:dyDescent="0.25">
      <c r="A6" s="41" t="s">
        <v>55</v>
      </c>
      <c r="B6" s="42" t="s">
        <v>56</v>
      </c>
    </row>
    <row r="7" spans="1:2" ht="15.75" thickBot="1" x14ac:dyDescent="0.25">
      <c r="A7" s="43"/>
      <c r="B7" s="44"/>
    </row>
    <row r="8" spans="1:2" ht="30.75" thickBot="1" x14ac:dyDescent="0.25">
      <c r="A8" s="41" t="s">
        <v>57</v>
      </c>
      <c r="B8" s="42" t="s">
        <v>58</v>
      </c>
    </row>
    <row r="9" spans="1:2" ht="15.75" thickBot="1" x14ac:dyDescent="0.25">
      <c r="A9" s="43"/>
      <c r="B9" s="45"/>
    </row>
    <row r="10" spans="1:2" ht="30.75" thickBot="1" x14ac:dyDescent="0.25">
      <c r="A10" s="41" t="s">
        <v>59</v>
      </c>
      <c r="B10" s="42" t="s">
        <v>60</v>
      </c>
    </row>
    <row r="11" spans="1:2" ht="15.75" thickBot="1" x14ac:dyDescent="0.25">
      <c r="A11" s="43"/>
      <c r="B11" s="45"/>
    </row>
    <row r="12" spans="1:2" ht="45.75" thickBot="1" x14ac:dyDescent="0.25">
      <c r="A12" s="41" t="s">
        <v>61</v>
      </c>
      <c r="B12" s="42" t="s">
        <v>62</v>
      </c>
    </row>
    <row r="13" spans="1:2" ht="15.75" thickBot="1" x14ac:dyDescent="0.25">
      <c r="A13" s="43"/>
      <c r="B13" s="45"/>
    </row>
    <row r="14" spans="1:2" ht="30.75" thickBot="1" x14ac:dyDescent="0.25">
      <c r="A14" s="41" t="s">
        <v>63</v>
      </c>
      <c r="B14" s="42" t="s">
        <v>64</v>
      </c>
    </row>
  </sheetData>
  <mergeCells count="1">
    <mergeCell ref="A1:B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GTR NE-343 Estimate_Revised</vt:lpstr>
      <vt:lpstr>Table 1 Carbon Pool Definitions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Laustsen, Ken</dc:creator>
  <cp:lastModifiedBy>Mitch</cp:lastModifiedBy>
  <cp:lastPrinted>2018-04-24T18:19:59Z</cp:lastPrinted>
  <dcterms:created xsi:type="dcterms:W3CDTF">2009-06-23T15:22:18Z</dcterms:created>
  <dcterms:modified xsi:type="dcterms:W3CDTF">2018-09-08T12:54:15Z</dcterms:modified>
</cp:coreProperties>
</file>